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wstevens\OneDrive - Gezinsbond.be\Beleidsplan 2021-2024\"/>
    </mc:Choice>
  </mc:AlternateContent>
  <xr:revisionPtr revIDLastSave="3100" documentId="8_{4979642A-F0CD-4984-ACF2-810B6DCFD0A4}" xr6:coauthVersionLast="44" xr6:coauthVersionMax="44" xr10:uidLastSave="{4075F3EE-9173-47E2-B4CE-37B61259CD26}"/>
  <bookViews>
    <workbookView xWindow="-28920" yWindow="-120" windowWidth="29040" windowHeight="15840" xr2:uid="{00000000-000D-0000-FFFF-FFFF00000000}"/>
  </bookViews>
  <sheets>
    <sheet name="Algemeen"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66" i="1" l="1"/>
  <c r="V167" i="1"/>
  <c r="T166" i="1"/>
  <c r="T167" i="1"/>
  <c r="R166" i="1"/>
  <c r="Q199" i="1" l="1"/>
  <c r="Q193" i="1" s="1"/>
  <c r="V140" i="1"/>
  <c r="W140" i="1"/>
  <c r="U140" i="1"/>
  <c r="T140" i="1"/>
  <c r="S140" i="1"/>
  <c r="P111" i="1"/>
  <c r="P166" i="1"/>
  <c r="P165" i="1" s="1"/>
  <c r="P164" i="1" s="1"/>
  <c r="Q85" i="1"/>
  <c r="P67" i="1"/>
  <c r="W19" i="1"/>
  <c r="U19" i="1"/>
  <c r="S19" i="1"/>
  <c r="P199" i="1"/>
  <c r="Q196" i="1"/>
  <c r="P196" i="1"/>
  <c r="Q194" i="1"/>
  <c r="P194" i="1"/>
  <c r="P193" i="1" s="1"/>
  <c r="Q187" i="1"/>
  <c r="P187" i="1"/>
  <c r="Q173" i="1"/>
  <c r="Q172" i="1" s="1"/>
  <c r="P173" i="1"/>
  <c r="P172" i="1" s="1"/>
  <c r="Q168" i="1"/>
  <c r="P168" i="1"/>
  <c r="Q165" i="1"/>
  <c r="Q164" i="1"/>
  <c r="S83" i="1" l="1"/>
  <c r="U83" i="1" s="1"/>
  <c r="W83" i="1" s="1"/>
  <c r="R83" i="1"/>
  <c r="R81" i="1" s="1"/>
  <c r="S82" i="1"/>
  <c r="U82" i="1" s="1"/>
  <c r="T82" i="1"/>
  <c r="V82" i="1" s="1"/>
  <c r="R82" i="1"/>
  <c r="R73" i="1"/>
  <c r="T73" i="1" s="1"/>
  <c r="V73" i="1" s="1"/>
  <c r="S61" i="1"/>
  <c r="U61" i="1" s="1"/>
  <c r="W61" i="1" s="1"/>
  <c r="S62" i="1"/>
  <c r="U62" i="1" s="1"/>
  <c r="W62" i="1" s="1"/>
  <c r="S65" i="1"/>
  <c r="U65" i="1" s="1"/>
  <c r="W65" i="1" s="1"/>
  <c r="R62" i="1"/>
  <c r="T62" i="1" s="1"/>
  <c r="V62" i="1" s="1"/>
  <c r="R65" i="1"/>
  <c r="T65" i="1" s="1"/>
  <c r="V65" i="1" s="1"/>
  <c r="R61" i="1"/>
  <c r="T61" i="1" s="1"/>
  <c r="V61" i="1" s="1"/>
  <c r="S43" i="1"/>
  <c r="U43" i="1" s="1"/>
  <c r="W43" i="1" s="1"/>
  <c r="R153" i="1"/>
  <c r="Q154" i="1"/>
  <c r="Q153" i="1" s="1"/>
  <c r="R154" i="1"/>
  <c r="S154" i="1"/>
  <c r="S153" i="1" s="1"/>
  <c r="T154" i="1"/>
  <c r="T153" i="1" s="1"/>
  <c r="U154" i="1"/>
  <c r="U153" i="1" s="1"/>
  <c r="V154" i="1"/>
  <c r="V153" i="1" s="1"/>
  <c r="W154" i="1"/>
  <c r="W153" i="1" s="1"/>
  <c r="Q151" i="1"/>
  <c r="R151" i="1"/>
  <c r="S151" i="1"/>
  <c r="T151" i="1"/>
  <c r="U151" i="1"/>
  <c r="V151" i="1"/>
  <c r="W151" i="1"/>
  <c r="Q148" i="1"/>
  <c r="R148" i="1"/>
  <c r="S148" i="1"/>
  <c r="T148" i="1"/>
  <c r="U148" i="1"/>
  <c r="V148" i="1"/>
  <c r="W148" i="1"/>
  <c r="Q142" i="1"/>
  <c r="R142" i="1"/>
  <c r="S142" i="1"/>
  <c r="T142" i="1"/>
  <c r="U142" i="1"/>
  <c r="V142" i="1"/>
  <c r="W142" i="1"/>
  <c r="Q138" i="1"/>
  <c r="S138" i="1"/>
  <c r="U138" i="1"/>
  <c r="W138" i="1"/>
  <c r="Q136" i="1"/>
  <c r="R136" i="1"/>
  <c r="S136" i="1"/>
  <c r="T136" i="1"/>
  <c r="U136" i="1"/>
  <c r="V136" i="1"/>
  <c r="W136" i="1"/>
  <c r="Q133" i="1"/>
  <c r="R133" i="1"/>
  <c r="S133" i="1"/>
  <c r="T133" i="1"/>
  <c r="U133" i="1"/>
  <c r="V133" i="1"/>
  <c r="W133" i="1"/>
  <c r="Q131" i="1"/>
  <c r="S131" i="1"/>
  <c r="U131" i="1"/>
  <c r="Q127" i="1"/>
  <c r="R127" i="1"/>
  <c r="S127" i="1"/>
  <c r="T127" i="1"/>
  <c r="U127" i="1"/>
  <c r="V127" i="1"/>
  <c r="W127" i="1"/>
  <c r="Q121" i="1"/>
  <c r="R121" i="1"/>
  <c r="S121" i="1"/>
  <c r="T121" i="1"/>
  <c r="U121" i="1"/>
  <c r="V121" i="1"/>
  <c r="W121" i="1"/>
  <c r="Q111" i="1"/>
  <c r="Q107" i="1"/>
  <c r="Q103" i="1"/>
  <c r="Q99" i="1"/>
  <c r="Q94" i="1"/>
  <c r="R94" i="1"/>
  <c r="Q90" i="1"/>
  <c r="Q81" i="1"/>
  <c r="Q72" i="1"/>
  <c r="S67" i="1"/>
  <c r="U67" i="1" s="1"/>
  <c r="W67" i="1" s="1"/>
  <c r="Q55" i="1"/>
  <c r="Q54" i="1" s="1"/>
  <c r="R55" i="1"/>
  <c r="R54" i="1" s="1"/>
  <c r="S55" i="1"/>
  <c r="S54" i="1" s="1"/>
  <c r="T55" i="1"/>
  <c r="T54" i="1" s="1"/>
  <c r="U55" i="1"/>
  <c r="U54" i="1" s="1"/>
  <c r="V55" i="1"/>
  <c r="V54" i="1" s="1"/>
  <c r="W55" i="1"/>
  <c r="W54" i="1"/>
  <c r="Q51" i="1"/>
  <c r="R51" i="1"/>
  <c r="S51" i="1"/>
  <c r="T51" i="1"/>
  <c r="U51" i="1"/>
  <c r="V51" i="1"/>
  <c r="W51" i="1"/>
  <c r="Q33" i="1"/>
  <c r="Q31" i="1"/>
  <c r="S31" i="1"/>
  <c r="U31" i="1"/>
  <c r="Q27" i="1"/>
  <c r="R27" i="1"/>
  <c r="S27" i="1"/>
  <c r="T27" i="1"/>
  <c r="U27" i="1"/>
  <c r="V27" i="1"/>
  <c r="W27" i="1"/>
  <c r="Q22" i="1"/>
  <c r="S22" i="1"/>
  <c r="Q18" i="1"/>
  <c r="Q14" i="1"/>
  <c r="R14" i="1"/>
  <c r="S14" i="1"/>
  <c r="T14" i="1"/>
  <c r="U14" i="1"/>
  <c r="V14" i="1"/>
  <c r="W14" i="1"/>
  <c r="Q9" i="1"/>
  <c r="S9" i="1"/>
  <c r="W9" i="1"/>
  <c r="W22" i="1"/>
  <c r="W31" i="1"/>
  <c r="W131" i="1"/>
  <c r="T161" i="1"/>
  <c r="V161" i="1" s="1"/>
  <c r="U184" i="1"/>
  <c r="W184" i="1" s="1"/>
  <c r="U197" i="1"/>
  <c r="W197" i="1" s="1"/>
  <c r="W6" i="1"/>
  <c r="S7" i="1"/>
  <c r="U7" i="1" s="1"/>
  <c r="W7" i="1" s="1"/>
  <c r="S8" i="1"/>
  <c r="U8" i="1" s="1"/>
  <c r="W8" i="1" s="1"/>
  <c r="S20" i="1"/>
  <c r="S18" i="1" s="1"/>
  <c r="S36" i="1"/>
  <c r="U36" i="1" s="1"/>
  <c r="W36" i="1" s="1"/>
  <c r="S37" i="1"/>
  <c r="U37" i="1" s="1"/>
  <c r="W37" i="1" s="1"/>
  <c r="S44" i="1"/>
  <c r="U44" i="1" s="1"/>
  <c r="W44" i="1" s="1"/>
  <c r="S45" i="1"/>
  <c r="U45" i="1" s="1"/>
  <c r="W45" i="1" s="1"/>
  <c r="S74" i="1"/>
  <c r="S78" i="1"/>
  <c r="U78" i="1" s="1"/>
  <c r="W78" i="1" s="1"/>
  <c r="S79" i="1"/>
  <c r="U79" i="1" s="1"/>
  <c r="W79" i="1" s="1"/>
  <c r="S87" i="1"/>
  <c r="U87" i="1" s="1"/>
  <c r="W87" i="1" s="1"/>
  <c r="S93" i="1"/>
  <c r="S90" i="1" s="1"/>
  <c r="S94" i="1"/>
  <c r="S101" i="1"/>
  <c r="S99" i="1" s="1"/>
  <c r="S104" i="1"/>
  <c r="U104" i="1" s="1"/>
  <c r="W104" i="1" s="1"/>
  <c r="S108" i="1"/>
  <c r="U108" i="1" s="1"/>
  <c r="W108" i="1" s="1"/>
  <c r="W107" i="1" s="1"/>
  <c r="S116" i="1"/>
  <c r="U116" i="1" s="1"/>
  <c r="W116" i="1" s="1"/>
  <c r="W111" i="1" s="1"/>
  <c r="S145" i="1"/>
  <c r="U145" i="1" s="1"/>
  <c r="W145" i="1" s="1"/>
  <c r="S158" i="1"/>
  <c r="U158" i="1" s="1"/>
  <c r="W158" i="1" s="1"/>
  <c r="S159" i="1"/>
  <c r="U159" i="1" s="1"/>
  <c r="W159" i="1" s="1"/>
  <c r="S161" i="1"/>
  <c r="U161" i="1" s="1"/>
  <c r="W161" i="1" s="1"/>
  <c r="S166" i="1"/>
  <c r="U166" i="1" s="1"/>
  <c r="S167" i="1"/>
  <c r="U167" i="1" s="1"/>
  <c r="W167" i="1" s="1"/>
  <c r="S169" i="1"/>
  <c r="U169" i="1" s="1"/>
  <c r="W169" i="1" s="1"/>
  <c r="S171" i="1"/>
  <c r="U171" i="1" s="1"/>
  <c r="W171" i="1" s="1"/>
  <c r="S172" i="1"/>
  <c r="U172" i="1" s="1"/>
  <c r="W172" i="1" s="1"/>
  <c r="S173" i="1"/>
  <c r="U173" i="1" s="1"/>
  <c r="W173" i="1" s="1"/>
  <c r="S174" i="1"/>
  <c r="U174" i="1" s="1"/>
  <c r="W174" i="1" s="1"/>
  <c r="S175" i="1"/>
  <c r="U175" i="1" s="1"/>
  <c r="W175" i="1" s="1"/>
  <c r="S176" i="1"/>
  <c r="U176" i="1" s="1"/>
  <c r="W176" i="1" s="1"/>
  <c r="S177" i="1"/>
  <c r="U177" i="1" s="1"/>
  <c r="W177" i="1" s="1"/>
  <c r="S178" i="1"/>
  <c r="U178" i="1" s="1"/>
  <c r="W178" i="1" s="1"/>
  <c r="S179" i="1"/>
  <c r="U179" i="1" s="1"/>
  <c r="W179" i="1" s="1"/>
  <c r="S180" i="1"/>
  <c r="U180" i="1" s="1"/>
  <c r="W180" i="1" s="1"/>
  <c r="S181" i="1"/>
  <c r="U181" i="1" s="1"/>
  <c r="W181" i="1" s="1"/>
  <c r="S182" i="1"/>
  <c r="U182" i="1" s="1"/>
  <c r="W182" i="1" s="1"/>
  <c r="S183" i="1"/>
  <c r="U183" i="1" s="1"/>
  <c r="W183" i="1" s="1"/>
  <c r="S184" i="1"/>
  <c r="S185" i="1"/>
  <c r="U185" i="1" s="1"/>
  <c r="W185" i="1" s="1"/>
  <c r="S186" i="1"/>
  <c r="U186" i="1" s="1"/>
  <c r="W186" i="1" s="1"/>
  <c r="S187" i="1"/>
  <c r="U187" i="1" s="1"/>
  <c r="W187" i="1" s="1"/>
  <c r="S188" i="1"/>
  <c r="U188" i="1" s="1"/>
  <c r="W188" i="1" s="1"/>
  <c r="S189" i="1"/>
  <c r="U189" i="1" s="1"/>
  <c r="W189" i="1" s="1"/>
  <c r="S190" i="1"/>
  <c r="U190" i="1" s="1"/>
  <c r="W190" i="1" s="1"/>
  <c r="S191" i="1"/>
  <c r="U191" i="1" s="1"/>
  <c r="W191" i="1" s="1"/>
  <c r="S193" i="1"/>
  <c r="U193" i="1" s="1"/>
  <c r="W193" i="1" s="1"/>
  <c r="S194" i="1"/>
  <c r="U194" i="1" s="1"/>
  <c r="W194" i="1" s="1"/>
  <c r="S195" i="1"/>
  <c r="U195" i="1" s="1"/>
  <c r="W195" i="1" s="1"/>
  <c r="S196" i="1"/>
  <c r="U196" i="1" s="1"/>
  <c r="W196" i="1" s="1"/>
  <c r="S197" i="1"/>
  <c r="S198" i="1"/>
  <c r="U198" i="1" s="1"/>
  <c r="W198" i="1" s="1"/>
  <c r="S199" i="1"/>
  <c r="U199" i="1" s="1"/>
  <c r="W199" i="1" s="1"/>
  <c r="S200" i="1"/>
  <c r="U200" i="1" s="1"/>
  <c r="W200" i="1" s="1"/>
  <c r="S201" i="1"/>
  <c r="U201" i="1" s="1"/>
  <c r="W201" i="1" s="1"/>
  <c r="R7" i="1"/>
  <c r="T7" i="1" s="1"/>
  <c r="V7" i="1" s="1"/>
  <c r="R13" i="1"/>
  <c r="R9" i="1" s="1"/>
  <c r="R19" i="1"/>
  <c r="T19" i="1" s="1"/>
  <c r="R20" i="1"/>
  <c r="T20" i="1" s="1"/>
  <c r="V20" i="1" s="1"/>
  <c r="R24" i="1"/>
  <c r="R26" i="1"/>
  <c r="T26" i="1" s="1"/>
  <c r="V26" i="1" s="1"/>
  <c r="R32" i="1"/>
  <c r="T32" i="1" s="1"/>
  <c r="R36" i="1"/>
  <c r="T36" i="1" s="1"/>
  <c r="V36" i="1" s="1"/>
  <c r="R38" i="1"/>
  <c r="T38" i="1" s="1"/>
  <c r="V38" i="1" s="1"/>
  <c r="R42" i="1"/>
  <c r="T42" i="1" s="1"/>
  <c r="V42" i="1" s="1"/>
  <c r="R44" i="1"/>
  <c r="T44" i="1" s="1"/>
  <c r="V44" i="1" s="1"/>
  <c r="R45" i="1"/>
  <c r="T45" i="1" s="1"/>
  <c r="V45" i="1" s="1"/>
  <c r="R67" i="1"/>
  <c r="T67" i="1" s="1"/>
  <c r="V67" i="1" s="1"/>
  <c r="R69" i="1"/>
  <c r="T69" i="1" s="1"/>
  <c r="V69" i="1" s="1"/>
  <c r="R74" i="1"/>
  <c r="T74" i="1" s="1"/>
  <c r="V74" i="1" s="1"/>
  <c r="R75" i="1"/>
  <c r="T75" i="1" s="1"/>
  <c r="V75" i="1" s="1"/>
  <c r="R85" i="1"/>
  <c r="R92" i="1"/>
  <c r="T92" i="1" s="1"/>
  <c r="V92" i="1" s="1"/>
  <c r="R93" i="1"/>
  <c r="T93" i="1" s="1"/>
  <c r="V93" i="1" s="1"/>
  <c r="R101" i="1"/>
  <c r="T101" i="1" s="1"/>
  <c r="V101" i="1" s="1"/>
  <c r="R102" i="1"/>
  <c r="T102" i="1" s="1"/>
  <c r="V102" i="1" s="1"/>
  <c r="R104" i="1"/>
  <c r="T104" i="1" s="1"/>
  <c r="V104" i="1" s="1"/>
  <c r="R105" i="1"/>
  <c r="T105" i="1" s="1"/>
  <c r="V105" i="1" s="1"/>
  <c r="R113" i="1"/>
  <c r="T113" i="1" s="1"/>
  <c r="V113" i="1" s="1"/>
  <c r="R114" i="1"/>
  <c r="T114" i="1" s="1"/>
  <c r="V114" i="1" s="1"/>
  <c r="R115" i="1"/>
  <c r="T115" i="1" s="1"/>
  <c r="V115" i="1" s="1"/>
  <c r="R116" i="1"/>
  <c r="T116" i="1" s="1"/>
  <c r="R117" i="1"/>
  <c r="T117" i="1" s="1"/>
  <c r="V117" i="1" s="1"/>
  <c r="R118" i="1"/>
  <c r="T118" i="1" s="1"/>
  <c r="V118" i="1" s="1"/>
  <c r="R119" i="1"/>
  <c r="T119" i="1" s="1"/>
  <c r="V119" i="1" s="1"/>
  <c r="R132" i="1"/>
  <c r="R131" i="1" s="1"/>
  <c r="R140" i="1"/>
  <c r="R138" i="1" s="1"/>
  <c r="R145" i="1"/>
  <c r="T145" i="1" s="1"/>
  <c r="V145" i="1" s="1"/>
  <c r="R158" i="1"/>
  <c r="T158" i="1" s="1"/>
  <c r="V158" i="1" s="1"/>
  <c r="R159" i="1"/>
  <c r="T159" i="1" s="1"/>
  <c r="V159" i="1" s="1"/>
  <c r="R161" i="1"/>
  <c r="R167" i="1"/>
  <c r="R165" i="1" s="1"/>
  <c r="R169" i="1"/>
  <c r="T169" i="1" s="1"/>
  <c r="R170" i="1"/>
  <c r="T170" i="1" s="1"/>
  <c r="V170" i="1" s="1"/>
  <c r="R171" i="1"/>
  <c r="T171" i="1" s="1"/>
  <c r="V171" i="1" s="1"/>
  <c r="R172" i="1"/>
  <c r="T172" i="1" s="1"/>
  <c r="V172" i="1" s="1"/>
  <c r="R173" i="1"/>
  <c r="T173" i="1" s="1"/>
  <c r="V173" i="1" s="1"/>
  <c r="R174" i="1"/>
  <c r="T174" i="1" s="1"/>
  <c r="V174" i="1" s="1"/>
  <c r="R175" i="1"/>
  <c r="T175" i="1" s="1"/>
  <c r="V175" i="1" s="1"/>
  <c r="R176" i="1"/>
  <c r="T176" i="1" s="1"/>
  <c r="V176" i="1" s="1"/>
  <c r="R177" i="1"/>
  <c r="T177" i="1" s="1"/>
  <c r="V177" i="1" s="1"/>
  <c r="R178" i="1"/>
  <c r="T178" i="1" s="1"/>
  <c r="V178" i="1" s="1"/>
  <c r="R179" i="1"/>
  <c r="T179" i="1" s="1"/>
  <c r="V179" i="1" s="1"/>
  <c r="R180" i="1"/>
  <c r="T180" i="1" s="1"/>
  <c r="V180" i="1" s="1"/>
  <c r="R181" i="1"/>
  <c r="T181" i="1" s="1"/>
  <c r="V181" i="1" s="1"/>
  <c r="R182" i="1"/>
  <c r="T182" i="1" s="1"/>
  <c r="V182" i="1" s="1"/>
  <c r="R183" i="1"/>
  <c r="T183" i="1" s="1"/>
  <c r="V183" i="1" s="1"/>
  <c r="R184" i="1"/>
  <c r="T184" i="1" s="1"/>
  <c r="V184" i="1" s="1"/>
  <c r="R185" i="1"/>
  <c r="T185" i="1" s="1"/>
  <c r="V185" i="1" s="1"/>
  <c r="R186" i="1"/>
  <c r="T186" i="1" s="1"/>
  <c r="V186" i="1" s="1"/>
  <c r="R187" i="1"/>
  <c r="T187" i="1" s="1"/>
  <c r="V187" i="1" s="1"/>
  <c r="R188" i="1"/>
  <c r="T188" i="1" s="1"/>
  <c r="V188" i="1" s="1"/>
  <c r="R189" i="1"/>
  <c r="T189" i="1" s="1"/>
  <c r="V189" i="1" s="1"/>
  <c r="R190" i="1"/>
  <c r="T190" i="1" s="1"/>
  <c r="V190" i="1" s="1"/>
  <c r="R191" i="1"/>
  <c r="T191" i="1" s="1"/>
  <c r="V191" i="1" s="1"/>
  <c r="R193" i="1"/>
  <c r="T193" i="1" s="1"/>
  <c r="V193" i="1" s="1"/>
  <c r="R194" i="1"/>
  <c r="T194" i="1" s="1"/>
  <c r="V194" i="1" s="1"/>
  <c r="R195" i="1"/>
  <c r="T195" i="1" s="1"/>
  <c r="V195" i="1" s="1"/>
  <c r="R196" i="1"/>
  <c r="T196" i="1" s="1"/>
  <c r="V196" i="1" s="1"/>
  <c r="R197" i="1"/>
  <c r="T197" i="1" s="1"/>
  <c r="V197" i="1" s="1"/>
  <c r="R198" i="1"/>
  <c r="T198" i="1" s="1"/>
  <c r="V198" i="1" s="1"/>
  <c r="R199" i="1"/>
  <c r="T199" i="1" s="1"/>
  <c r="V199" i="1" s="1"/>
  <c r="R200" i="1"/>
  <c r="T200" i="1" s="1"/>
  <c r="V200" i="1" s="1"/>
  <c r="R201" i="1"/>
  <c r="T201" i="1" s="1"/>
  <c r="V201" i="1" s="1"/>
  <c r="S6" i="1"/>
  <c r="Q4" i="1"/>
  <c r="T83" i="1" l="1"/>
  <c r="V83" i="1" s="1"/>
  <c r="T165" i="1"/>
  <c r="T164" i="1" s="1"/>
  <c r="V169" i="1"/>
  <c r="V168" i="1" s="1"/>
  <c r="T168" i="1"/>
  <c r="W166" i="1"/>
  <c r="W165" i="1" s="1"/>
  <c r="U165" i="1"/>
  <c r="S168" i="1"/>
  <c r="R168" i="1"/>
  <c r="R164" i="1" s="1"/>
  <c r="S165" i="1"/>
  <c r="R90" i="1"/>
  <c r="S103" i="1"/>
  <c r="S72" i="1"/>
  <c r="U74" i="1"/>
  <c r="W74" i="1" s="1"/>
  <c r="R22" i="1"/>
  <c r="R18" i="1"/>
  <c r="V19" i="1"/>
  <c r="V18" i="1" s="1"/>
  <c r="T18" i="1"/>
  <c r="V32" i="1"/>
  <c r="V31" i="1" s="1"/>
  <c r="T31" i="1"/>
  <c r="R103" i="1"/>
  <c r="S107" i="1"/>
  <c r="U93" i="1"/>
  <c r="W93" i="1" s="1"/>
  <c r="W90" i="1" s="1"/>
  <c r="R31" i="1"/>
  <c r="T4" i="1"/>
  <c r="T132" i="1"/>
  <c r="T24" i="1"/>
  <c r="T13" i="1"/>
  <c r="U101" i="1"/>
  <c r="U20" i="1"/>
  <c r="W20" i="1" s="1"/>
  <c r="W18" i="1" s="1"/>
  <c r="R72" i="1"/>
  <c r="W170" i="1"/>
  <c r="W168" i="1" s="1"/>
  <c r="U168" i="1"/>
  <c r="S111" i="1"/>
  <c r="S110" i="1" s="1"/>
  <c r="W110" i="1"/>
  <c r="U111" i="1"/>
  <c r="U110" i="1" s="1"/>
  <c r="Q110" i="1"/>
  <c r="V107" i="1"/>
  <c r="T107" i="1"/>
  <c r="R107" i="1"/>
  <c r="U107" i="1"/>
  <c r="U103" i="1"/>
  <c r="W103" i="1"/>
  <c r="T99" i="1"/>
  <c r="V99" i="1"/>
  <c r="R99" i="1"/>
  <c r="V94" i="1"/>
  <c r="T94" i="1"/>
  <c r="W85" i="1"/>
  <c r="U85" i="1"/>
  <c r="S85" i="1"/>
  <c r="S84" i="1" s="1"/>
  <c r="V81" i="1"/>
  <c r="W82" i="1"/>
  <c r="W81" i="1" s="1"/>
  <c r="U81" i="1"/>
  <c r="S81" i="1"/>
  <c r="T72" i="1"/>
  <c r="W72" i="1"/>
  <c r="V72" i="1"/>
  <c r="W33" i="1"/>
  <c r="W30" i="1" s="1"/>
  <c r="S33" i="1"/>
  <c r="S30" i="1" s="1"/>
  <c r="U33" i="1"/>
  <c r="U30" i="1" s="1"/>
  <c r="V33" i="1"/>
  <c r="V30" i="1" s="1"/>
  <c r="T33" i="1"/>
  <c r="R33" i="1"/>
  <c r="U22" i="1"/>
  <c r="U18" i="1"/>
  <c r="U9" i="1"/>
  <c r="V4" i="1"/>
  <c r="T111" i="1"/>
  <c r="T110" i="1" s="1"/>
  <c r="V116" i="1"/>
  <c r="V111" i="1" s="1"/>
  <c r="V110" i="1" s="1"/>
  <c r="R111" i="1"/>
  <c r="R110" i="1" s="1"/>
  <c r="Q98" i="1"/>
  <c r="R84" i="1"/>
  <c r="Q84" i="1"/>
  <c r="Q30" i="1"/>
  <c r="Q3" i="1"/>
  <c r="W4" i="1"/>
  <c r="U4" i="1"/>
  <c r="S4" i="1"/>
  <c r="S3" i="1" s="1"/>
  <c r="R4" i="1"/>
  <c r="U72" i="1" l="1"/>
  <c r="W164" i="1"/>
  <c r="V165" i="1"/>
  <c r="V164" i="1" s="1"/>
  <c r="U164" i="1"/>
  <c r="T30" i="1"/>
  <c r="S98" i="1"/>
  <c r="V138" i="1"/>
  <c r="T138" i="1"/>
  <c r="S164" i="1"/>
  <c r="R3" i="1"/>
  <c r="W3" i="1"/>
  <c r="R98" i="1"/>
  <c r="V13" i="1"/>
  <c r="V9" i="1" s="1"/>
  <c r="T9" i="1"/>
  <c r="W101" i="1"/>
  <c r="W99" i="1" s="1"/>
  <c r="W98" i="1" s="1"/>
  <c r="U99" i="1"/>
  <c r="U98" i="1" s="1"/>
  <c r="T22" i="1"/>
  <c r="V24" i="1"/>
  <c r="V22" i="1" s="1"/>
  <c r="R30" i="1"/>
  <c r="V132" i="1"/>
  <c r="V131" i="1" s="1"/>
  <c r="T131" i="1"/>
  <c r="U90" i="1"/>
  <c r="V103" i="1"/>
  <c r="V98" i="1" s="1"/>
  <c r="T103" i="1"/>
  <c r="T98" i="1" s="1"/>
  <c r="W94" i="1"/>
  <c r="W84" i="1" s="1"/>
  <c r="U94" i="1"/>
  <c r="T90" i="1"/>
  <c r="V90" i="1"/>
  <c r="T85" i="1"/>
  <c r="V85" i="1"/>
  <c r="T81" i="1"/>
  <c r="U3" i="1"/>
  <c r="V3" i="1" l="1"/>
  <c r="T3" i="1"/>
  <c r="U84" i="1"/>
  <c r="V84" i="1"/>
  <c r="T84" i="1"/>
  <c r="P94" i="1" l="1"/>
  <c r="P90" i="1"/>
  <c r="P85" i="1"/>
  <c r="Q71" i="1"/>
  <c r="S71" i="1" s="1"/>
  <c r="U71" i="1" s="1"/>
  <c r="W71" i="1" s="1"/>
  <c r="P81" i="1"/>
  <c r="P72" i="1"/>
  <c r="P71" i="1" s="1"/>
  <c r="R71" i="1" s="1"/>
  <c r="T71" i="1" s="1"/>
  <c r="V71" i="1" s="1"/>
  <c r="Q67" i="1"/>
  <c r="Q59" i="1"/>
  <c r="S59" i="1" s="1"/>
  <c r="P59" i="1"/>
  <c r="R59" i="1" s="1"/>
  <c r="P55" i="1"/>
  <c r="P84" i="1" l="1"/>
  <c r="U59" i="1"/>
  <c r="S58" i="1"/>
  <c r="T59" i="1"/>
  <c r="R58" i="1"/>
  <c r="Q58" i="1"/>
  <c r="P58" i="1"/>
  <c r="P54" i="1"/>
  <c r="P51" i="1"/>
  <c r="P33" i="1"/>
  <c r="P31" i="1"/>
  <c r="P107" i="1"/>
  <c r="P103" i="1"/>
  <c r="P99" i="1"/>
  <c r="Q158" i="1"/>
  <c r="P158" i="1"/>
  <c r="P154" i="1"/>
  <c r="P153" i="1" s="1"/>
  <c r="Q145" i="1"/>
  <c r="P151" i="1"/>
  <c r="P148" i="1"/>
  <c r="P145" i="1"/>
  <c r="P142" i="1"/>
  <c r="P138" i="1"/>
  <c r="P136" i="1"/>
  <c r="P133" i="1"/>
  <c r="P131" i="1"/>
  <c r="P127" i="1"/>
  <c r="P121" i="1"/>
  <c r="P110" i="1" l="1"/>
  <c r="W59" i="1"/>
  <c r="W58" i="1" s="1"/>
  <c r="U58" i="1"/>
  <c r="V59" i="1"/>
  <c r="V58" i="1" s="1"/>
  <c r="T58" i="1"/>
  <c r="Q126" i="1"/>
  <c r="S126" i="1" s="1"/>
  <c r="U126" i="1" s="1"/>
  <c r="W126" i="1" s="1"/>
  <c r="P30" i="1"/>
  <c r="P98" i="1"/>
  <c r="P126" i="1"/>
  <c r="R126" i="1" s="1"/>
  <c r="T126" i="1" s="1"/>
  <c r="V126" i="1" s="1"/>
  <c r="V203" i="1" l="1"/>
  <c r="T203" i="1"/>
  <c r="U203" i="1"/>
  <c r="W203" i="1"/>
  <c r="S203" i="1"/>
  <c r="R203" i="1"/>
  <c r="R204" i="1" l="1"/>
  <c r="V204" i="1"/>
  <c r="T204" i="1"/>
  <c r="Q203" i="1"/>
  <c r="P27" i="1"/>
  <c r="P22" i="1"/>
  <c r="P18" i="1"/>
  <c r="P14" i="1"/>
  <c r="P9" i="1"/>
  <c r="P4" i="1"/>
  <c r="P3" i="1" l="1"/>
  <c r="P203" i="1" s="1"/>
  <c r="P204" i="1" s="1"/>
</calcChain>
</file>

<file path=xl/sharedStrings.xml><?xml version="1.0" encoding="utf-8"?>
<sst xmlns="http://schemas.openxmlformats.org/spreadsheetml/2006/main" count="1286" uniqueCount="682">
  <si>
    <t>Timing</t>
  </si>
  <si>
    <t>Verantw</t>
  </si>
  <si>
    <t>kosten</t>
  </si>
  <si>
    <t>opbrengsten</t>
  </si>
  <si>
    <t>SD</t>
  </si>
  <si>
    <t>OD</t>
  </si>
  <si>
    <t>Omschrijving</t>
  </si>
  <si>
    <t>Actie</t>
  </si>
  <si>
    <t>OD001</t>
  </si>
  <si>
    <t>A0001</t>
  </si>
  <si>
    <t>SD001</t>
  </si>
  <si>
    <t>OD002</t>
  </si>
  <si>
    <t>A0002</t>
  </si>
  <si>
    <t>A0003</t>
  </si>
  <si>
    <t>A0004</t>
  </si>
  <si>
    <t>A0005</t>
  </si>
  <si>
    <t>A0006</t>
  </si>
  <si>
    <t>SD002</t>
  </si>
  <si>
    <t>OD003</t>
  </si>
  <si>
    <t>OD004</t>
  </si>
  <si>
    <t>IT001</t>
  </si>
  <si>
    <t>IT002</t>
  </si>
  <si>
    <t>DM001</t>
  </si>
  <si>
    <t>DM002</t>
  </si>
  <si>
    <t>IT004</t>
  </si>
  <si>
    <t>Indicator</t>
  </si>
  <si>
    <t>DM003</t>
  </si>
  <si>
    <t>IT005</t>
  </si>
  <si>
    <t>IT006</t>
  </si>
  <si>
    <t>A0022</t>
  </si>
  <si>
    <t>A0023</t>
  </si>
  <si>
    <t>SD003</t>
  </si>
  <si>
    <t>SD004</t>
  </si>
  <si>
    <t>OD005</t>
  </si>
  <si>
    <t>OD006</t>
  </si>
  <si>
    <t>OD007</t>
  </si>
  <si>
    <t>OD008</t>
  </si>
  <si>
    <t>OD009</t>
  </si>
  <si>
    <t>SD005</t>
  </si>
  <si>
    <t>SD006</t>
  </si>
  <si>
    <t>SD007</t>
  </si>
  <si>
    <t>OD011</t>
  </si>
  <si>
    <t>OD012</t>
  </si>
  <si>
    <t>OD013</t>
  </si>
  <si>
    <t>OD014</t>
  </si>
  <si>
    <t>OD015</t>
  </si>
  <si>
    <t>Domein Personeel</t>
  </si>
  <si>
    <t>personeelskost</t>
  </si>
  <si>
    <t>personeelssubsidies</t>
  </si>
  <si>
    <t>Domein financiële opbrengsten (algemeen)</t>
  </si>
  <si>
    <t>sponsoring</t>
  </si>
  <si>
    <t>lonen en wedden</t>
  </si>
  <si>
    <t>andere kosten</t>
  </si>
  <si>
    <t>ex-dac middelen</t>
  </si>
  <si>
    <t xml:space="preserve">subsidies </t>
  </si>
  <si>
    <t>sport vlaanderen werkingstoelage</t>
  </si>
  <si>
    <t>VIA - PC 329</t>
  </si>
  <si>
    <t xml:space="preserve">diverse </t>
  </si>
  <si>
    <t>administratieve kosten</t>
  </si>
  <si>
    <t>huur secretariaat</t>
  </si>
  <si>
    <t>huur bergplaatsen</t>
  </si>
  <si>
    <t>onderhoud en energie</t>
  </si>
  <si>
    <t>telefoon</t>
  </si>
  <si>
    <t>verzendingskosten</t>
  </si>
  <si>
    <t>drukwerk algemeen</t>
  </si>
  <si>
    <t>afschrijving bureelmateriaal</t>
  </si>
  <si>
    <t>afschrijving IT materiaal</t>
  </si>
  <si>
    <t>kosten bedrijfsrevisor</t>
  </si>
  <si>
    <t>kantoormateriaal</t>
  </si>
  <si>
    <t>documentatie</t>
  </si>
  <si>
    <t>Domein logistiek</t>
  </si>
  <si>
    <t>afschrijvingen</t>
  </si>
  <si>
    <t>onderhoud en herstel</t>
  </si>
  <si>
    <t>sportmobiel</t>
  </si>
  <si>
    <t>algemeen</t>
  </si>
  <si>
    <t>advertenties</t>
  </si>
  <si>
    <t xml:space="preserve">andere </t>
  </si>
  <si>
    <t>intresten</t>
  </si>
  <si>
    <t>dienstverlening</t>
  </si>
  <si>
    <t>gebruik materiaal</t>
  </si>
  <si>
    <t>specifiek materiaal</t>
  </si>
  <si>
    <t>andere verzekeringskosten</t>
  </si>
  <si>
    <t>A0007</t>
  </si>
  <si>
    <t>A0008</t>
  </si>
  <si>
    <t>A0009</t>
  </si>
  <si>
    <t>A0010</t>
  </si>
  <si>
    <t>A0011</t>
  </si>
  <si>
    <t>A0012</t>
  </si>
  <si>
    <t>A0013</t>
  </si>
  <si>
    <t>A0014</t>
  </si>
  <si>
    <t>A0015</t>
  </si>
  <si>
    <t>A0016</t>
  </si>
  <si>
    <t>A0017</t>
  </si>
  <si>
    <t>A0018</t>
  </si>
  <si>
    <t>A0024</t>
  </si>
  <si>
    <t>A0029</t>
  </si>
  <si>
    <t>A0030</t>
  </si>
  <si>
    <t>A0031</t>
  </si>
  <si>
    <t>A0032</t>
  </si>
  <si>
    <t>A0033</t>
  </si>
  <si>
    <t>A0034</t>
  </si>
  <si>
    <t>A0035</t>
  </si>
  <si>
    <t>A0036</t>
  </si>
  <si>
    <t>A0037</t>
  </si>
  <si>
    <t>A0038</t>
  </si>
  <si>
    <t>IT003</t>
  </si>
  <si>
    <t>IT007</t>
  </si>
  <si>
    <t>Analytische code</t>
  </si>
  <si>
    <t>O001</t>
  </si>
  <si>
    <t>O002</t>
  </si>
  <si>
    <t>O003</t>
  </si>
  <si>
    <t>O004</t>
  </si>
  <si>
    <t>O005</t>
  </si>
  <si>
    <t>O006</t>
  </si>
  <si>
    <t>O007</t>
  </si>
  <si>
    <t>O008</t>
  </si>
  <si>
    <t>O009</t>
  </si>
  <si>
    <t>O010</t>
  </si>
  <si>
    <t>O011</t>
  </si>
  <si>
    <t>O012</t>
  </si>
  <si>
    <t>O013</t>
  </si>
  <si>
    <t>O014</t>
  </si>
  <si>
    <t>O015</t>
  </si>
  <si>
    <t>O016</t>
  </si>
  <si>
    <t>O017</t>
  </si>
  <si>
    <t>O018</t>
  </si>
  <si>
    <t>O019</t>
  </si>
  <si>
    <t>O020</t>
  </si>
  <si>
    <t>O021</t>
  </si>
  <si>
    <t>O022</t>
  </si>
  <si>
    <t>O023</t>
  </si>
  <si>
    <t>O025</t>
  </si>
  <si>
    <t>O026</t>
  </si>
  <si>
    <t>O027</t>
  </si>
  <si>
    <t>O024</t>
  </si>
  <si>
    <t>A0039</t>
  </si>
  <si>
    <t>A0040</t>
  </si>
  <si>
    <t>A0043</t>
  </si>
  <si>
    <t>A0046</t>
  </si>
  <si>
    <t>A0047</t>
  </si>
  <si>
    <t>A0048</t>
  </si>
  <si>
    <t>A0049</t>
  </si>
  <si>
    <t>A0050</t>
  </si>
  <si>
    <t>A0058</t>
  </si>
  <si>
    <t>Status uitvoering</t>
  </si>
  <si>
    <t>Begroting 2021</t>
  </si>
  <si>
    <t>Begroting 2022</t>
  </si>
  <si>
    <t>Begroting 2023</t>
  </si>
  <si>
    <t>Begroting 2024</t>
  </si>
  <si>
    <t>Status resultaatsrekening 2021</t>
  </si>
  <si>
    <t>Status resultaatsrekening 2022</t>
  </si>
  <si>
    <t>Status resultaatsrekening 2023</t>
  </si>
  <si>
    <t>Status resultaatsrekening 2024</t>
  </si>
  <si>
    <t xml:space="preserve">Gezinssport Vlaanderen voldoet elk jaar aan de principes van goed bestuur zoals vastgelegd in het charter Goed Bestuur van Gezinssport Vlaanderen. </t>
  </si>
  <si>
    <t xml:space="preserve">Het charter Goed Bestuur wordt jaarlijks geactualiseerd en ter beschikking gesteld van medewerkers en bestuurders. </t>
  </si>
  <si>
    <t xml:space="preserve">Binnen de bestuursploeg worden verantwoordelijkheden toegewezen per beleidspijler. </t>
  </si>
  <si>
    <t>Minstens 1 keer per jaar komt de werkgroep goed bestuur samen om het voorbije werkjaar te evalueren en indien nodig bij te sturen voor het komende werkjaar</t>
  </si>
  <si>
    <t>Gezinssport Vlaanderen volgt het actieplan Goed Bestuur nauw op en evalueert jaarlijks haar werking</t>
  </si>
  <si>
    <t>Gezinssport Vlaanderen heeft eind 2021 een actieplan Goed bestuur die de onderdelen code goed bestuur, beleidsplan, financieel beheer, personeelsbeleid en organisatiemanagement bevat.</t>
  </si>
  <si>
    <t xml:space="preserve">De werkgroep goed bestuur maakt een actieplan Goed Bestuur op met tijdspad voor de verschillende acties </t>
  </si>
  <si>
    <t># bijeenkomsten werkgroep</t>
  </si>
  <si>
    <t>Elk jaar wordt de evaluatie van het actieplan Goed Bestuur besproken tijdens een bestuursvergadering</t>
  </si>
  <si>
    <t>verslag bestuursvergadering</t>
  </si>
  <si>
    <t>PERM</t>
  </si>
  <si>
    <t>dec</t>
  </si>
  <si>
    <t>jan/feb</t>
  </si>
  <si>
    <t>WS</t>
  </si>
  <si>
    <t xml:space="preserve">Het beleidsplan 2021-2024 is een leidraad voor de werking van bestuur en medewerkers gedurende de volledige beleidsperiode en is door besuursleden en medewerkers goed gekend. </t>
  </si>
  <si>
    <t>De structuur van het beleidsplan wordt geïntegreerd in de werking van de organisatie (bestuursvergaderingen, begroting en jaarrekening, communicatieplan en teamvergaderingen)</t>
  </si>
  <si>
    <t>Jaarlijks wordt de voortgang van het beleidsplan besproken op een bestuursvergadering</t>
  </si>
  <si>
    <t>Gezinssport Vlaanderen verhoogt de inkomsten via evenementen, laagdrempelige beweegacties en webshop tegen 2024 met 25% tov 2020</t>
  </si>
  <si>
    <t>Jaarlijks wordt minstens 1 actie in een verdienmodel gegoten</t>
  </si>
  <si>
    <t>Gezinssport Vlaanderen heeft een kwaliteitsvol HR-beleid met voldoende aandacht voor work-life balance</t>
  </si>
  <si>
    <t>Medewerkers worden betrokken bij de beleidskeuzes en strategie van de organisatie</t>
  </si>
  <si>
    <t>Medewerkers worden gemotiveerd tot het volgen van opleiding volgens het principe van levenslang leren</t>
  </si>
  <si>
    <t>Er wordt jaarlijks een tevredenheidsenquête (anoniem) afgenomen bij de medewerkers</t>
  </si>
  <si>
    <t>Er worden jaarlijks minstens 2 teambuildingsactiviteiten georganiseerd voor de medewerkers van Gezinssport Vlaanderen</t>
  </si>
  <si>
    <t xml:space="preserve">Gezinssport Vlaanderen heeft een organisatiestructuur die een efficiënte en kwaliteitsvolle werking mogelijk maakt. </t>
  </si>
  <si>
    <t>In samenspraak met personeel en bestuur wordt tegen eind 2021 een nieuw organisatiemodel uitgewerkt in ingevoerd</t>
  </si>
  <si>
    <t>Gezinssport Vlaanderen heeft een uitgewerkt overzicht van de sleutelprocessen tegen eind 2022</t>
  </si>
  <si>
    <t>Eind 2024 zijn 50% van de sportclubs van Gezinssport Vlaanderen met jeugdaanbod ondersteund via een systeem van kwaliteitslabels ter bevordering van de kwaliteit in de club enerzijds en van de sportparticipatie van kinderen en jongeren anderzijds.</t>
  </si>
  <si>
    <t>Clubs met jeugdleden maar zonder specifiek jeugdaanbod worden ondersteund via een systeem van kwaliteitslabels ter bevordering van de kwaliteit in de club enerzijds en van de sportparticipatie van kinderen en jongeren anderzijds.</t>
  </si>
  <si>
    <t xml:space="preserve">Opvolgen en verwerken subsidiedossiers (aanvraag, dossier, afrekening) </t>
  </si>
  <si>
    <t>Uitbetaling clubs</t>
  </si>
  <si>
    <t>Evaluatie en bijsturing  subsidiedossier voor clubs</t>
  </si>
  <si>
    <t>Eind 2024 is het reguliere sportaanbod via de sportclubs gemiddeld 90 % multi- of intergenerationeel georganiseerd.</t>
  </si>
  <si>
    <t>Eind 2024 is de tevredenheid van de clubs over de dienstverlening van de federatie gestegen met 5% tov een nulmeting in 2021</t>
  </si>
  <si>
    <t xml:space="preserve">stimuleren van multi- en intergenerationeel aanbod door clubs via incentives en clubbezoeken </t>
  </si>
  <si>
    <t>Communicatie naar clubs (via nieuwsbrief, ledenapp, website, tijdschrift, clubbezoeken en netwerkmomenten)</t>
  </si>
  <si>
    <t>75 % van de clubs kent de 5 speerpunten van de clubondersteuning vanuit de federatie</t>
  </si>
  <si>
    <t>Samenwerking opzetten met relevante partners als aanvulling op eigen lesgeversbestand</t>
  </si>
  <si>
    <t xml:space="preserve">Aanbieden van laagdrempelig, kant en klaar sportaanbod voor clubs </t>
  </si>
  <si>
    <t>Aanbieden van sporttechnische ondersteuning voor elke focussport</t>
  </si>
  <si>
    <t>Ondersteunen van lokale, cluboverschrijdende initiatieven via incentives</t>
  </si>
  <si>
    <t xml:space="preserve">organiseren van multi- en intergenerationeel activiteitenaanbod  via de sportclubs </t>
  </si>
  <si>
    <t>Clubs krijgen binnen de 2 werkdagen een antwoord op hun vraag</t>
  </si>
  <si>
    <t>Medewerkers gezinssport Vlaanderen komen met foto op de website</t>
  </si>
  <si>
    <t>Elke jaar stijgt het aantal clubs met een multi -of intergenerationeel aanbod met 1%</t>
  </si>
  <si>
    <t>Gezinssport Vlaanderen heeft een laagdrempelig beweegaanbod voor gezinnen onder de noemer Familiefit</t>
  </si>
  <si>
    <t>Gezinssport Vlaanderen heeft een kant en klaar laagdrempelig beweegaanbod voor organisaties</t>
  </si>
  <si>
    <t>Het aantal organisaties dat beroep doet op het laagdrempelig beweegaanbod van Gezinssport Vlaanderen stijgt met 5%</t>
  </si>
  <si>
    <t>Het aantal lokale afdelingen van de Gezinsbond met een sportclub stijgt met 10% in 2024 tov een nulmeting in 2020</t>
  </si>
  <si>
    <t>Tegen 2024 zijn 5000 gezinnen geregistreerd op het beweegplatform Familiefit</t>
  </si>
  <si>
    <t>Organiseren van een tweejaarlijkse clubbevraging</t>
  </si>
  <si>
    <t>stimuleren van opleidingen en bijscholingen via incentives gekwalificeerde lesgevers aan sportclubs</t>
  </si>
  <si>
    <t>actieve medewerking verlenen aan de kaderopleiding (VTS) in een aantal focussporten</t>
  </si>
  <si>
    <t xml:space="preserve">organiseren van bijscholingen en opleidingen voor vrijwilligers met bijzondere aandacht voor focussporten (zwemmen, wandelen, badminton, gym, dans) </t>
  </si>
  <si>
    <t>Geregistreerde gezinnen delen hun beweegmomenten via sociale media #familiefit</t>
  </si>
  <si>
    <t>Lanceren van minstens 12 gezinsuitdagingen per jaar via het online platform waarmee geregistreerde gezinnen prijzen kunnen winnen</t>
  </si>
  <si>
    <t>Afsluiten partnerships met bedrijven voor leuke gezinsprijzen</t>
  </si>
  <si>
    <t>Aanbieden van het 'Op weg' lidmaatschap onder Familiefit</t>
  </si>
  <si>
    <t>De wintersportvakanties van Gezinssport Vlaanderen worden kostenneutraal georganiseerd tegen 2024</t>
  </si>
  <si>
    <t>Gezinssport Vlaanderen organiseert jaarlijks sportieve vakanties in binnen en buitenland met een multi en intergenerationeel karakter in een context van medisch en ethisch verantwoord sporten</t>
  </si>
  <si>
    <t>Gezinssport Vlaanderen organiseert jaarlijks sportieve vakanties in binnenland gericht naar specifieke doelgroepen in de gezinscontext</t>
  </si>
  <si>
    <t>Communiceren over de werking via storytelling</t>
  </si>
  <si>
    <t>In beeld brengen van de organisatie via foto en film</t>
  </si>
  <si>
    <t>Gericht communiceren via social media</t>
  </si>
  <si>
    <t>Delen van goede voorbeelden van clubs</t>
  </si>
  <si>
    <t xml:space="preserve">Gezinssport Vlaanderen organiseert en evalueert jaarlijks haar medisch en ethisch verantwoord sporten beleid in alle pijlers van haar werking: sportclubs, vakanties, opleidingen &amp; bijscholingen en evenementen. </t>
  </si>
  <si>
    <t>Vanaf 2020 organiseert Gezinssport Vlaanderen een Aanspreekpunt Integriteit (API) en evalueert ze jaarlijkse de werking van dit Aanspreekpunt.</t>
  </si>
  <si>
    <t>Mandaat API: taken en verantwoordelijken worden bekrachtigd door het Bestuur</t>
  </si>
  <si>
    <t>Kenbaar en bekend maken van de federatie API bij alle betrokkenen</t>
  </si>
  <si>
    <t>Het adviesorgaan ethisch verantwoord sporten komt minstens 2x per jaar samen</t>
  </si>
  <si>
    <t xml:space="preserve">Min. 2x per jaar een overleg binnen adviesorgaan </t>
  </si>
  <si>
    <t>Tegen eind 2021 zijn de gedragscodes van de federatie gekend door alle betrokkenen, in alle pijlers van onze werking (clubs, vakanties, evenementen &amp; opleidingen)</t>
  </si>
  <si>
    <t>Gedragscodes communiceren naar alle betrokkenen</t>
  </si>
  <si>
    <t xml:space="preserve">Gedragscodes implementeren in alle pijlers van onze werking </t>
  </si>
  <si>
    <t>Tegen eind 2021 worden alle clubs geïnformeerd over de rol en functie van de club-API en het handelingsprotocol bij grensoverschrijdend gedrag</t>
  </si>
  <si>
    <t>Informeren van onze clubs over de rol van de club-API en het handelingsprotocol via (1) online ledenplatform, (2) persoonlijk contact en (3) bestaande communicatiekanalen van de federatie.</t>
  </si>
  <si>
    <t>Tegen eind 2022 is er in 20% van de aangesloten clubs een gekwalificeerde club-API actief. Tegen eind 2024 streven we naar een club-API in 50% van onze clubs. Waar er geen club-API is wordt er doorverwezen naar de federatie-API.</t>
  </si>
  <si>
    <t>Vorming vlaggensysteem &amp; club-API i.s.m. ICES (cfr. A06.01)</t>
  </si>
  <si>
    <t>Ontmoetingsdagen club-API’s organiseren</t>
  </si>
  <si>
    <t>Informatie en financiële ondersteuning via het jeugdsportproject</t>
  </si>
  <si>
    <t>Jaarlijks organiseert Gezinssport Vlaanderen minstens 2 vormingsmomenten over ethisch verantwoord sporten voor clubbestuurders en/of lesgevers-vrijwilligers</t>
  </si>
  <si>
    <t xml:space="preserve"> Tijdens de beleidsperiode 2021-2024 werkt Gezinssport Vlaanderen elke 2 jaar een preventie- en sensibiliseringscampagne uit in een ander integriteitsthema</t>
  </si>
  <si>
    <t xml:space="preserve">Organisatie van 2 vormingsmomenten over ethiek in de sport i.s.m. ICES </t>
  </si>
  <si>
    <t>EVS als onderdeel van eigen cursussen en opleidingen</t>
  </si>
  <si>
    <t>Campagne uitwerken en communiceren – thema: sociale integriteit (inclusie)</t>
  </si>
  <si>
    <t>Campagne uitwerken en communiceren – thema: persoonlijke integriteit (gezondheid)</t>
  </si>
  <si>
    <t>Gezinssport Vlaanderen beschikt over een handelingsprotocol. De procedure is gekend bij alle betrokkenen</t>
  </si>
  <si>
    <t>Beschikken over een handelingsprotocol</t>
  </si>
  <si>
    <t>Communiceren over het handelingsprotocol naar alle betrokkenen</t>
  </si>
  <si>
    <t>Gezinssport Vlaanderen beschikt over een tuchtrechtelijk reglement en systeem voor grensoverschrijdend gedrag.</t>
  </si>
  <si>
    <t>OD017</t>
  </si>
  <si>
    <t>OD018</t>
  </si>
  <si>
    <t>OD019</t>
  </si>
  <si>
    <t>OD020</t>
  </si>
  <si>
    <t>OD021</t>
  </si>
  <si>
    <t>OD022</t>
  </si>
  <si>
    <t>OD023</t>
  </si>
  <si>
    <t>OD024</t>
  </si>
  <si>
    <t>OD025</t>
  </si>
  <si>
    <t>OD026</t>
  </si>
  <si>
    <t>OD027</t>
  </si>
  <si>
    <t>OD028</t>
  </si>
  <si>
    <t>OD029</t>
  </si>
  <si>
    <t>OD030</t>
  </si>
  <si>
    <t>OD031</t>
  </si>
  <si>
    <t>SD008</t>
  </si>
  <si>
    <t>SD009</t>
  </si>
  <si>
    <t>SD010</t>
  </si>
  <si>
    <t>SD011</t>
  </si>
  <si>
    <t>A0019</t>
  </si>
  <si>
    <t>A0020</t>
  </si>
  <si>
    <t>A0021</t>
  </si>
  <si>
    <t>A0025</t>
  </si>
  <si>
    <t>A0026</t>
  </si>
  <si>
    <t>A0027</t>
  </si>
  <si>
    <t>A0028</t>
  </si>
  <si>
    <t>A0042</t>
  </si>
  <si>
    <t>A0044</t>
  </si>
  <si>
    <t>A0045</t>
  </si>
  <si>
    <t>A0051</t>
  </si>
  <si>
    <t>A0052</t>
  </si>
  <si>
    <t>A0053</t>
  </si>
  <si>
    <t>A0054</t>
  </si>
  <si>
    <t>A0055</t>
  </si>
  <si>
    <t>A0056</t>
  </si>
  <si>
    <t>A0057</t>
  </si>
  <si>
    <t>A0059</t>
  </si>
  <si>
    <t>A0060</t>
  </si>
  <si>
    <t>A0061</t>
  </si>
  <si>
    <t>A0062</t>
  </si>
  <si>
    <t>A0064</t>
  </si>
  <si>
    <t>A0066</t>
  </si>
  <si>
    <t>A0067</t>
  </si>
  <si>
    <t>A0068</t>
  </si>
  <si>
    <t>A0069</t>
  </si>
  <si>
    <t>A0070</t>
  </si>
  <si>
    <t>A0071</t>
  </si>
  <si>
    <t>A0072</t>
  </si>
  <si>
    <t>A0073</t>
  </si>
  <si>
    <t>A0074</t>
  </si>
  <si>
    <t>A0075</t>
  </si>
  <si>
    <t>A0076</t>
  </si>
  <si>
    <t>A0077</t>
  </si>
  <si>
    <t>A0078</t>
  </si>
  <si>
    <t>A0079</t>
  </si>
  <si>
    <t>A0080</t>
  </si>
  <si>
    <t>A0081</t>
  </si>
  <si>
    <t>A0082</t>
  </si>
  <si>
    <t>A0083</t>
  </si>
  <si>
    <t>A0084</t>
  </si>
  <si>
    <t>A0085</t>
  </si>
  <si>
    <t>A0086</t>
  </si>
  <si>
    <t>A0087</t>
  </si>
  <si>
    <t>A0088</t>
  </si>
  <si>
    <t>A0089</t>
  </si>
  <si>
    <t>A0090</t>
  </si>
  <si>
    <t>A0091</t>
  </si>
  <si>
    <t>A0092</t>
  </si>
  <si>
    <t>A0093</t>
  </si>
  <si>
    <t>A0095</t>
  </si>
  <si>
    <t>Elk jaar wordt bij de evaluatie van Sport Vlaanderen de maximumscore behaald op de harde indicatoren</t>
  </si>
  <si>
    <t>Beschikken over een tuchtreglement goedgekeurd door advocatenkantoor Stibbe en ingebed in het Vlaams Sporttribunaal</t>
  </si>
  <si>
    <t>Gezinssport Vlaanderen biedt een gedifferentieerd sportaanbod aan</t>
  </si>
  <si>
    <t>verslag bestuursvergaderingen</t>
  </si>
  <si>
    <t>sept/okt</t>
  </si>
  <si>
    <t>jun</t>
  </si>
  <si>
    <t xml:space="preserve">Begin 2021 is er minstens 1 afgeleide van het beleidsplan beschikbaar voor interne en externe communicatie </t>
  </si>
  <si>
    <t>In de kostprijs van de dienstverlening van Gezinssport Vlaanderen wordt een onderscheid gemaakt tussen leden van Gezinssport Vlaanderen, leden van de Gezinsbond en externen</t>
  </si>
  <si>
    <t>Communiceren naar clubs (via nieuwsbrief, ledenapp, website, tijdschrift, clubbezoeken en netwerkmomenten)</t>
  </si>
  <si>
    <t># verkochte en verhuurde materialen</t>
  </si>
  <si>
    <t>Organiseren van minstens 5 lerende netwerken verspreid over Vlaanderen per jaar</t>
  </si>
  <si>
    <t>Eind 2024 stijgt het gemiddelde aantal sporters per club met 10%</t>
  </si>
  <si>
    <t>In kaart brengen van grote, middelgrote en kleine clubs</t>
  </si>
  <si>
    <t>Actief benaderen van clubs met suggesties om ledenaantallen te laten groeien</t>
  </si>
  <si>
    <t>gemiddeld # leden per club</t>
  </si>
  <si>
    <t>overzicht ledenaantallen</t>
  </si>
  <si>
    <t>communicatie naar clubs</t>
  </si>
  <si>
    <t>Actualiseren en aanvullen van het eigen lesgeversbestand</t>
  </si>
  <si>
    <t xml:space="preserve">Ontwikkelen van laagdrempelig, kant en klaar sportaanbod voor clubs </t>
  </si>
  <si>
    <t>Organiseren van minstens 5 opleidingen voor clubbestuurders of API's in samenwerking met een lokale club</t>
  </si>
  <si>
    <t>A0041</t>
  </si>
  <si>
    <t>Verlagen drempel tot deelname voor clubs door administratieve belasting te verlagen en financiële incentive te verhogen</t>
  </si>
  <si>
    <t>Digitaliseren van administratieve processen</t>
  </si>
  <si>
    <t xml:space="preserve">Jaarlijks organiseert Gezinssport Vlaanderen minstens 2 laagdrempelige beweegevenementen voor gezinnen  </t>
  </si>
  <si>
    <t>Organiseren van minstens 2 Familiefit acties per jaar</t>
  </si>
  <si>
    <t>Versturen van beweegtips naar geregistreerde gezinnen</t>
  </si>
  <si>
    <t>Organiseren van een Zomerzoektocht</t>
  </si>
  <si>
    <t>Organiseren van een wandel en fietsdag voor gezinnen</t>
  </si>
  <si>
    <t>In kaart brengen van het beweegaanbod voor organisaties</t>
  </si>
  <si>
    <t>Communicatie naar organisaties via interne en externe communicatiekanalen</t>
  </si>
  <si>
    <t>Communicatie over onze dienstverlening naar afdelingen via communicatiekanalen Gezinsbond (Bravo, afdelingswebsites,…)</t>
  </si>
  <si>
    <t xml:space="preserve">Contactgegevens clubondersteuners regelmatig communiceren naar de clubs via ledenapp, website, nieuwsbrief </t>
  </si>
  <si>
    <t>Organiseren van jaarlijks een interactief infomoment voor de educatieve medewerkers van de Gezinsbond</t>
  </si>
  <si>
    <t>Jaarlijks ontwikkelen van een activiteit op maat van gezinsbondsafdelingen in samenspraak met de (educatieve) medewerkers van de Gezinsbond</t>
  </si>
  <si>
    <t>Promoten van het project Run Daddy Run</t>
  </si>
  <si>
    <t>Eind 2024 heeft Gezinssport Vlaanderen het innovatieve project Run Daddy Run geimplementeerd bij 70 clubs/organisaties/afdelingen</t>
  </si>
  <si>
    <t>Promotie van het wintersportaanbod</t>
  </si>
  <si>
    <t>Toeleiden van mensen in kansarmoede naar het reguliere aanbod in samenwerking met partnerorganisaties</t>
  </si>
  <si>
    <t>Gezinssport Vlaanderen is er voor àlle gezinnen</t>
  </si>
  <si>
    <t>Organiseren van wintersportvakanties voor het gezin</t>
  </si>
  <si>
    <t>Organiseren van sportieve vakanties in het binnenland gericht naar specifieke doelgroepen in de gezinscontext</t>
  </si>
  <si>
    <t>Promotie van het aanbod aan sportieve vakanties in het binnenland</t>
  </si>
  <si>
    <t>Gezinssport Vlaanderen organiseert jaarlijks sportieve vakanties in samenwerking met externe partners als aanvulling op het eigen aanbod</t>
  </si>
  <si>
    <t>Organiseren van sportieve vakanties in samenwerking met externe partners</t>
  </si>
  <si>
    <t>Eind 2024 is de tevredenheid van de clubs over elk van de 5 kernpunten van de clubwerking minstens 75% (administratie, ondersteuningsmiddelen, professionalisering, EMVS en helpdesk)</t>
  </si>
  <si>
    <t>Opvolgen, bijsturen en optimaliseren van het online ledenplatform</t>
  </si>
  <si>
    <t xml:space="preserve">Gezinssport Vlaanderen wordt gezien als dé expert inzake sport en bewegen in gezinsverband in Vlaanderen </t>
  </si>
  <si>
    <t>Publiceren van een tijdschrift voor klanten, leden en vrijwilligers</t>
  </si>
  <si>
    <t>Inzetten van ambassadeurs op lokaal en bovenlokaal niveau</t>
  </si>
  <si>
    <t>Onderhoud en optimalisatie website volgens huisstijl naar de noden en behoeften van de organisatie</t>
  </si>
  <si>
    <t xml:space="preserve">Samenwerken met universiteiten en hogescholen om innovatieve en wetenschappelijk onderbouwde onderzoeksproject op te zetten of de rechtstreekse instroom van gediplomeerde lesgevers te bewerkstelligen.  </t>
  </si>
  <si>
    <t xml:space="preserve">Verkennen van een samenwerking met expertisecentra op vlak van gezondheidspromotie, kansarmoede of andere relevante themas. </t>
  </si>
  <si>
    <t>Gezinssport Vlaanderen heeft tegen eind 2021 een communicatieplan dat is afgestemd op het beleidsplan</t>
  </si>
  <si>
    <t>Promoten van Familiefit en Gezinssport Vlaanderen op 5 evenementen van de Gezinsbond of andere organisaties per jaar</t>
  </si>
  <si>
    <t>Aanstelling API</t>
  </si>
  <si>
    <t xml:space="preserve">Eind 2024 heeft Gezinssport Vlaanderen een inclusiebeleid voor de verschillende onderdelen van haar werking: clubwerking, laagdrempelig beweegaanbod en vakanties en sportkampen.  </t>
  </si>
  <si>
    <t>Actief meewerken aan het beleidsnetwerk (BIIND)</t>
  </si>
  <si>
    <t>Gezinssport Vlaanderen werkt samen met externe organisaties om de eigen werking te versterken en/of de kwaliteit van het beweegaanbod voor gezinnen in het sportlandschap te verbeteren</t>
  </si>
  <si>
    <t>Samenwerken met andere sportfederaties om een kwaliteitsvol aanbod naar het gezin te garanderen</t>
  </si>
  <si>
    <t>Samenwerken met Sport Vlaanderen rond de setting sportief gezin</t>
  </si>
  <si>
    <t>Uitwerken van een inclusiebeleid</t>
  </si>
  <si>
    <t>50% van de clubs bied meerdere sporten aan</t>
  </si>
  <si>
    <t>Samenwerken met het participatiefonds om de toegankelijkheid van de evenementen en vakanties te vergroten</t>
  </si>
  <si>
    <t>OD010</t>
  </si>
  <si>
    <t>OD016</t>
  </si>
  <si>
    <t>OD032</t>
  </si>
  <si>
    <t>OD033</t>
  </si>
  <si>
    <t>OD034</t>
  </si>
  <si>
    <t>A0063</t>
  </si>
  <si>
    <t>A0094</t>
  </si>
  <si>
    <t>A0096</t>
  </si>
  <si>
    <t>A0097</t>
  </si>
  <si>
    <t>A0098</t>
  </si>
  <si>
    <t>A0099</t>
  </si>
  <si>
    <t>A0100</t>
  </si>
  <si>
    <t>A0101</t>
  </si>
  <si>
    <t>A0102</t>
  </si>
  <si>
    <t>A0103</t>
  </si>
  <si>
    <t>A0104</t>
  </si>
  <si>
    <t>A0105</t>
  </si>
  <si>
    <t>A0106</t>
  </si>
  <si>
    <t>A0107</t>
  </si>
  <si>
    <t>Score Sport Vlaanderen Goed Gestuur</t>
  </si>
  <si>
    <t>Vertegenwoordigingsactiviteiten van bestuurders</t>
  </si>
  <si>
    <t>kleine informaticakosten</t>
  </si>
  <si>
    <t>TOTAAL</t>
  </si>
  <si>
    <t>SALDO</t>
  </si>
  <si>
    <t>Aanbieden van lidmaatschappen aan een eerlijke prijs</t>
  </si>
  <si>
    <t>Organiseren van statutaire vergaderingen en werkgroepen op federatieniveau volgens de principes van Goed Bestuur</t>
  </si>
  <si>
    <t>Vereenvoudigen van de administratieve processen voor clubs</t>
  </si>
  <si>
    <t>jan</t>
  </si>
  <si>
    <t>sept</t>
  </si>
  <si>
    <t>Aanbieden van een kwaliteitsvolle verzekering voor clubs</t>
  </si>
  <si>
    <t>juni</t>
  </si>
  <si>
    <t>JR</t>
  </si>
  <si>
    <t>MB</t>
  </si>
  <si>
    <t>nov</t>
  </si>
  <si>
    <t>maa/sep</t>
  </si>
  <si>
    <t>BDS</t>
  </si>
  <si>
    <t>MW</t>
  </si>
  <si>
    <t>mei</t>
  </si>
  <si>
    <t>BDS/SVS</t>
  </si>
  <si>
    <t>LU</t>
  </si>
  <si>
    <t>JA</t>
  </si>
  <si>
    <t xml:space="preserve">LU </t>
  </si>
  <si>
    <t>GB</t>
  </si>
  <si>
    <t>MB/JA</t>
  </si>
  <si>
    <t>Aug</t>
  </si>
  <si>
    <t>aug</t>
  </si>
  <si>
    <t xml:space="preserve">aug </t>
  </si>
  <si>
    <t>Verkopen van activiteiten</t>
  </si>
  <si>
    <t>reglement jeugdsportproject</t>
  </si>
  <si>
    <t>Op maat ondersteunen van jeugdclubs die deelnemen aan 'van BASIC tot BEST' op basis van hun ingediende subsidiedossier</t>
  </si>
  <si>
    <t>#opleidingen</t>
  </si>
  <si>
    <t># ondersteunde clubs</t>
  </si>
  <si>
    <t>Feedback op subsidiedossier</t>
  </si>
  <si>
    <t>jul/aug/sep</t>
  </si>
  <si>
    <t>Promoten van Familiefit tijdens activiteiten van Gezinssport Vlaanderen zoals de gezinsvakanties en netwerkevenementen voor clubs</t>
  </si>
  <si>
    <t>maa/juli</t>
  </si>
  <si>
    <t># gezinsuitdagingen</t>
  </si>
  <si>
    <t># georganiseerde acties</t>
  </si>
  <si>
    <t># evenementen waar Familiefit georganiseerd wordt</t>
  </si>
  <si>
    <t>aanwezigheid van Familiefit op activiteiten</t>
  </si>
  <si>
    <t># gebruikte hashtags</t>
  </si>
  <si>
    <t># op weg leden</t>
  </si>
  <si>
    <t># partnerships</t>
  </si>
  <si>
    <t># beweegtips</t>
  </si>
  <si>
    <t>mei/juni</t>
  </si>
  <si>
    <t>overzicht beweegaanbod</t>
  </si>
  <si>
    <t># verkochte activiteiten</t>
  </si>
  <si>
    <t># ontwikkelde promotiemiddelen</t>
  </si>
  <si>
    <t>evaluatie project</t>
  </si>
  <si>
    <t>Vanaf eind 2021 is een vernieuwde webshop operationeel</t>
  </si>
  <si>
    <t># teambuildings-activiteiten</t>
  </si>
  <si>
    <t>actieplan operationeel</t>
  </si>
  <si>
    <t>afgeleide beschikbaar</t>
  </si>
  <si>
    <t>agenda bestuursvergaderingen</t>
  </si>
  <si>
    <t>agenda bestuurs -en teamvergaderingen</t>
  </si>
  <si>
    <t>webshop online</t>
  </si>
  <si>
    <t>cijfers jaarrekening</t>
  </si>
  <si>
    <t>resultaten tevredenheidsenquête</t>
  </si>
  <si>
    <t># opleidingen</t>
  </si>
  <si>
    <t>organigram</t>
  </si>
  <si>
    <t>overzicht sleutelprocessen</t>
  </si>
  <si>
    <t>Resultaten clubbevraging</t>
  </si>
  <si>
    <t># opleidingen API</t>
  </si>
  <si>
    <t># lerende netwerken</t>
  </si>
  <si>
    <t># toegekende incentives</t>
  </si>
  <si>
    <t>deelnamecijfers jeugdsportproject</t>
  </si>
  <si>
    <t># uitgekeerde incentives</t>
  </si>
  <si>
    <t>deelname vergaderingen</t>
  </si>
  <si>
    <t>deelnamecijfers zomerzoektocht</t>
  </si>
  <si>
    <t>deelnamecijfers wandel en fietsdag</t>
  </si>
  <si>
    <t>aanwezigheid in communicatie gezinsbond</t>
  </si>
  <si>
    <t>uitnodiging infomoment</t>
  </si>
  <si>
    <t>activiteit beschikbaar</t>
  </si>
  <si>
    <t># afdelingen met sportclub</t>
  </si>
  <si>
    <t>online platform</t>
  </si>
  <si>
    <t># deelnemers vakanties</t>
  </si>
  <si>
    <t># vakanties in binnenland</t>
  </si>
  <si>
    <t># deelnemers verhoogde tegemoetkoming</t>
  </si>
  <si>
    <t>Jan - apr</t>
  </si>
  <si>
    <t>#vakanties in samenwerking</t>
  </si>
  <si>
    <t>communicatieplan</t>
  </si>
  <si>
    <t># ambassadeurs</t>
  </si>
  <si>
    <t># samenwerkingsverbanden</t>
  </si>
  <si>
    <t>Opmaken, opvolgen en bijsturen van het communicatieplan</t>
  </si>
  <si>
    <t>mailing clubs en website</t>
  </si>
  <si>
    <t>federatie API</t>
  </si>
  <si>
    <t>veslag vergadering adviesorgaan</t>
  </si>
  <si>
    <t>maa/okt</t>
  </si>
  <si>
    <t>communicatie gedragscodes</t>
  </si>
  <si>
    <t>communicatie handelingsprotocol</t>
  </si>
  <si>
    <t># clubs met API</t>
  </si>
  <si>
    <t># ontmoetingsdagen</t>
  </si>
  <si>
    <t># vormingen</t>
  </si>
  <si>
    <t>nov/maa</t>
  </si>
  <si>
    <t>#vormingen</t>
  </si>
  <si>
    <t>inhoud eigen cursussen</t>
  </si>
  <si>
    <t>inhoud campagne</t>
  </si>
  <si>
    <t>aanwezigheid handelingsprotocol</t>
  </si>
  <si>
    <t>aanwezigheid tuchtreglement</t>
  </si>
  <si>
    <t>aanwezigheid inclusiebeleid</t>
  </si>
  <si>
    <t>#deelnemers acties via participatiefonds</t>
  </si>
  <si>
    <t>cijfers ledenplatform</t>
  </si>
  <si>
    <t>promoten van multisportinitiatieven voor clubs</t>
  </si>
  <si>
    <t>Intergreren van meerdere sporten bij de eigen evenementen</t>
  </si>
  <si>
    <t>A0065</t>
  </si>
  <si>
    <t>A0108</t>
  </si>
  <si>
    <t>A0109</t>
  </si>
  <si>
    <t>A0110</t>
  </si>
  <si>
    <t>A0111</t>
  </si>
  <si>
    <t>A0112</t>
  </si>
  <si>
    <t>Ontwikkelen en implementeren van het Run Daddy Run project voor van organisaties</t>
  </si>
  <si>
    <t>95% van de door Gezinssport Vlaanderen georganiseerde evenementen biedt meerdere sporten aan</t>
  </si>
  <si>
    <t>Jaarlijks stijgt het aantal jeugdclubs dat instapt in het jeugdsportproject ‘van BASIC tot BEST’ met 5%.</t>
  </si>
  <si>
    <t>01-00-000</t>
  </si>
  <si>
    <t>01-01-000</t>
  </si>
  <si>
    <t>01-01-001</t>
  </si>
  <si>
    <t>01-01-002</t>
  </si>
  <si>
    <t>01-01-003</t>
  </si>
  <si>
    <t>01-01-004</t>
  </si>
  <si>
    <t>01-02-000</t>
  </si>
  <si>
    <t>01-03-000</t>
  </si>
  <si>
    <t>01-04-000</t>
  </si>
  <si>
    <t>01-02-005</t>
  </si>
  <si>
    <t>01-02-006</t>
  </si>
  <si>
    <t>01-02-007</t>
  </si>
  <si>
    <t>01-02-008</t>
  </si>
  <si>
    <t>01-03-009</t>
  </si>
  <si>
    <t>01-03-010</t>
  </si>
  <si>
    <t>01-03-011</t>
  </si>
  <si>
    <t>01-04-012</t>
  </si>
  <si>
    <t>01-04-013</t>
  </si>
  <si>
    <t>01-04-014</t>
  </si>
  <si>
    <t>01-05-000</t>
  </si>
  <si>
    <t>01-05-015</t>
  </si>
  <si>
    <t>01-05-016</t>
  </si>
  <si>
    <t>01-05-017</t>
  </si>
  <si>
    <t>01-05-018</t>
  </si>
  <si>
    <t>01-06-000</t>
  </si>
  <si>
    <t>01-06-019</t>
  </si>
  <si>
    <t>01-06-020</t>
  </si>
  <si>
    <t>02-00-000</t>
  </si>
  <si>
    <t>02-07-000</t>
  </si>
  <si>
    <t>02-07-021</t>
  </si>
  <si>
    <t>02-08-000</t>
  </si>
  <si>
    <t>02-09-000</t>
  </si>
  <si>
    <t>02-08-022</t>
  </si>
  <si>
    <t>02-08-024</t>
  </si>
  <si>
    <t>02-08-025</t>
  </si>
  <si>
    <t>02-08-026</t>
  </si>
  <si>
    <t>02-08-027</t>
  </si>
  <si>
    <t>02-08-028</t>
  </si>
  <si>
    <t>02-08-029</t>
  </si>
  <si>
    <t>02-08-030</t>
  </si>
  <si>
    <t>02-08-031</t>
  </si>
  <si>
    <t>02-08-032</t>
  </si>
  <si>
    <t>02-08-033</t>
  </si>
  <si>
    <t>02-08-034</t>
  </si>
  <si>
    <t>02-08-035</t>
  </si>
  <si>
    <t>02-08-036</t>
  </si>
  <si>
    <t>02-08-037</t>
  </si>
  <si>
    <t>02-08-038</t>
  </si>
  <si>
    <t>02-08-023</t>
  </si>
  <si>
    <t>02-09-039</t>
  </si>
  <si>
    <t>02-09-040</t>
  </si>
  <si>
    <t>03-00-000</t>
  </si>
  <si>
    <t>03-10-000</t>
  </si>
  <si>
    <t>03-10-041</t>
  </si>
  <si>
    <t>03-10-042</t>
  </si>
  <si>
    <t>04-00-000</t>
  </si>
  <si>
    <t>04-11-000</t>
  </si>
  <si>
    <t>04-11-043</t>
  </si>
  <si>
    <t>04-11-044</t>
  </si>
  <si>
    <t>04-11-045</t>
  </si>
  <si>
    <t>04-11-046</t>
  </si>
  <si>
    <t>04-11-047</t>
  </si>
  <si>
    <t>04-11-048</t>
  </si>
  <si>
    <t>04-11-049</t>
  </si>
  <si>
    <t>04-12-000</t>
  </si>
  <si>
    <t>04-12-050</t>
  </si>
  <si>
    <t>04-12-051</t>
  </si>
  <si>
    <t>04-12-052</t>
  </si>
  <si>
    <t>05-00-000</t>
  </si>
  <si>
    <t>05-13-000</t>
  </si>
  <si>
    <t>05-13-053</t>
  </si>
  <si>
    <t>05-13-054</t>
  </si>
  <si>
    <t>05-13-055</t>
  </si>
  <si>
    <t>05-13-056</t>
  </si>
  <si>
    <t>05-13-057</t>
  </si>
  <si>
    <t>05-13-058</t>
  </si>
  <si>
    <t>05-13-059</t>
  </si>
  <si>
    <t>05-13-060</t>
  </si>
  <si>
    <t>05-14-000</t>
  </si>
  <si>
    <t>05-14-061</t>
  </si>
  <si>
    <t>05-14-062</t>
  </si>
  <si>
    <t>06-00-000</t>
  </si>
  <si>
    <t>06-15-000</t>
  </si>
  <si>
    <t>06-15-063</t>
  </si>
  <si>
    <t>06-15-064</t>
  </si>
  <si>
    <t>06-15-065</t>
  </si>
  <si>
    <t>06-16-000</t>
  </si>
  <si>
    <t>06-15-066</t>
  </si>
  <si>
    <t>06-017-000</t>
  </si>
  <si>
    <t>06-17-070</t>
  </si>
  <si>
    <t>Verhuur en verkoop van sportmateriaal via oa de webshop</t>
  </si>
  <si>
    <t>Eind 2024 beschikken 10 % meer sportclublesgevers over een erkend diploma t.o.v. een 0-meting in 2020</t>
  </si>
  <si>
    <t>07-00-000</t>
  </si>
  <si>
    <t>07-18-000</t>
  </si>
  <si>
    <t>07-18-073</t>
  </si>
  <si>
    <t>07-19-000</t>
  </si>
  <si>
    <t>07-20-000</t>
  </si>
  <si>
    <t>07-19-076</t>
  </si>
  <si>
    <t>08-00-000</t>
  </si>
  <si>
    <t>08-21-000</t>
  </si>
  <si>
    <t>08-21-081</t>
  </si>
  <si>
    <t>08-21-082</t>
  </si>
  <si>
    <t>08-21-083</t>
  </si>
  <si>
    <t>08-21-084</t>
  </si>
  <si>
    <t>08-21-085</t>
  </si>
  <si>
    <t>08-21-086</t>
  </si>
  <si>
    <t>08-22-000</t>
  </si>
  <si>
    <t>08-22-090</t>
  </si>
  <si>
    <t>09-00-000</t>
  </si>
  <si>
    <t>09-23-000</t>
  </si>
  <si>
    <t>09-24-000</t>
  </si>
  <si>
    <t>09-25-000</t>
  </si>
  <si>
    <t>09-26-000</t>
  </si>
  <si>
    <t>09-27-000</t>
  </si>
  <si>
    <t>09-28-000</t>
  </si>
  <si>
    <t>09-29-000</t>
  </si>
  <si>
    <t>Verzekering aanbieden voor eenmalige activiteiten</t>
  </si>
  <si>
    <t># verzekerde activiteiten</t>
  </si>
  <si>
    <t>06-16-067</t>
  </si>
  <si>
    <t>06-16-068</t>
  </si>
  <si>
    <t>06-16-069</t>
  </si>
  <si>
    <t>Personeelsinzet voor de verwezenlijking van het project</t>
  </si>
  <si>
    <t>Publiceren in het tijdschrift De Bond</t>
  </si>
  <si>
    <t>A0113</t>
  </si>
  <si>
    <t>A0114</t>
  </si>
  <si>
    <t>A0115</t>
  </si>
  <si>
    <t>Aankoop klein sport- en didactisch materiaal</t>
  </si>
  <si>
    <t>O028</t>
  </si>
  <si>
    <t>O029</t>
  </si>
  <si>
    <t>Recuperatie kosten AFYA</t>
  </si>
  <si>
    <t>06-17-071</t>
  </si>
  <si>
    <t>06-17-072</t>
  </si>
  <si>
    <t>07-18-074</t>
  </si>
  <si>
    <t>07-18-075</t>
  </si>
  <si>
    <t>07-19-077</t>
  </si>
  <si>
    <t>07-19-078</t>
  </si>
  <si>
    <t>07-20-079</t>
  </si>
  <si>
    <t>07-20-080</t>
  </si>
  <si>
    <t>08-21-087</t>
  </si>
  <si>
    <t>08-21-088</t>
  </si>
  <si>
    <t>08-21-089</t>
  </si>
  <si>
    <t>08-22-091</t>
  </si>
  <si>
    <t>08-22-092</t>
  </si>
  <si>
    <t>08-22-093</t>
  </si>
  <si>
    <t>09-23-094</t>
  </si>
  <si>
    <t>09-23-095</t>
  </si>
  <si>
    <t>09-23-096</t>
  </si>
  <si>
    <t>09-24-097</t>
  </si>
  <si>
    <t>09-25-098</t>
  </si>
  <si>
    <t>09-27-101</t>
  </si>
  <si>
    <t>09-27-102</t>
  </si>
  <si>
    <t>09-27-103</t>
  </si>
  <si>
    <t>09-25-099</t>
  </si>
  <si>
    <t>09-26-100</t>
  </si>
  <si>
    <t>09-28-104</t>
  </si>
  <si>
    <t>09-28-105</t>
  </si>
  <si>
    <t>09-29-106</t>
  </si>
  <si>
    <t>09-29-107</t>
  </si>
  <si>
    <t>09-30-108</t>
  </si>
  <si>
    <t>09-30-000</t>
  </si>
  <si>
    <t>09-30-109</t>
  </si>
  <si>
    <t>09-31-000</t>
  </si>
  <si>
    <t>09-31-110</t>
  </si>
  <si>
    <t>10-00-000</t>
  </si>
  <si>
    <t>10-32-000</t>
  </si>
  <si>
    <t>10-32-111</t>
  </si>
  <si>
    <t>10-32-112</t>
  </si>
  <si>
    <t>10-32-113</t>
  </si>
  <si>
    <t>11-00-000</t>
  </si>
  <si>
    <t>11-33-000</t>
  </si>
  <si>
    <t>11-33-114</t>
  </si>
  <si>
    <t>11-34-000</t>
  </si>
  <si>
    <t>11-34-115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</si>
</sst>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quot;€&quot;\ * #,##0.00_ ;_ &quot;€&quot;\ * \-#,##0.00_ ;_ &quot;€&quot;\ * &quot;-&quot;??_ ;_ @_ "/>
    <numFmt numFmtId="165" formatCode="00\-00\-000"/>
    <numFmt numFmtId="166" formatCode="#,##0.00\ &quot;€&quot;"/>
    <numFmt numFmtId="167" formatCode="#,##0.00\ _€"/>
  </numFmts>
  <fonts count="31" x14ac:knownFonts="1">
    <font>
      <sz val="11"/>
      <color theme="1"/>
      <name val="Calibri"/>
      <family val="2"/>
      <scheme val="minor"/>
    </font>
    <font>
      <sz val="11"/>
      <color rgb="FF000000"/>
      <name val="Calibri"/>
      <family val="2"/>
      <scheme val="minor"/>
    </font>
    <font>
      <sz val="9"/>
      <color rgb="FF000000"/>
      <name val="Calibri"/>
      <family val="2"/>
      <scheme val="minor"/>
    </font>
    <font>
      <b/>
      <sz val="11"/>
      <color rgb="FF000000"/>
      <name val="Calibri"/>
      <family val="2"/>
    </font>
    <font>
      <sz val="11"/>
      <color theme="1"/>
      <name val="Calibri"/>
      <family val="2"/>
      <scheme val="minor"/>
    </font>
    <font>
      <b/>
      <sz val="20"/>
      <color rgb="FF000000"/>
      <name val="Calibri"/>
      <family val="2"/>
    </font>
    <font>
      <sz val="11"/>
      <color rgb="FF000000"/>
      <name val="Calibri"/>
      <family val="2"/>
    </font>
    <font>
      <sz val="11"/>
      <name val="Calibri"/>
      <family val="2"/>
    </font>
    <font>
      <b/>
      <sz val="11"/>
      <color rgb="FF4F81BD"/>
      <name val="Calibri"/>
      <family val="2"/>
    </font>
    <font>
      <sz val="11"/>
      <color theme="1"/>
      <name val="Calibri"/>
      <family val="2"/>
    </font>
    <font>
      <b/>
      <sz val="11"/>
      <name val="Calibri"/>
      <family val="2"/>
    </font>
    <font>
      <b/>
      <i/>
      <sz val="11"/>
      <name val="Calibri"/>
      <family val="2"/>
    </font>
    <font>
      <sz val="9"/>
      <color rgb="FF000000"/>
      <name val="Calibri"/>
      <family val="2"/>
    </font>
    <font>
      <b/>
      <sz val="10"/>
      <color rgb="FF000000"/>
      <name val="Calibri"/>
      <family val="2"/>
    </font>
    <font>
      <b/>
      <sz val="11"/>
      <color theme="4"/>
      <name val="Calibri"/>
      <family val="2"/>
    </font>
    <font>
      <sz val="11"/>
      <color theme="4"/>
      <name val="Calibri"/>
      <family val="2"/>
      <scheme val="minor"/>
    </font>
    <font>
      <b/>
      <sz val="9"/>
      <name val="Calibri"/>
      <family val="2"/>
    </font>
    <font>
      <b/>
      <sz val="11"/>
      <color theme="1"/>
      <name val="Calibri"/>
      <family val="2"/>
      <scheme val="minor"/>
    </font>
    <font>
      <b/>
      <sz val="11"/>
      <color theme="1"/>
      <name val="Calibri"/>
      <family val="2"/>
    </font>
    <font>
      <b/>
      <sz val="11"/>
      <color rgb="FF000000"/>
      <name val="Calibri"/>
      <family val="2"/>
      <scheme val="minor"/>
    </font>
    <font>
      <b/>
      <sz val="14"/>
      <color theme="0"/>
      <name val="Calibri"/>
      <family val="2"/>
    </font>
    <font>
      <sz val="14"/>
      <color rgb="FF4F81BD"/>
      <name val="Calibri"/>
      <family val="2"/>
    </font>
    <font>
      <sz val="8"/>
      <name val="Calibri"/>
      <family val="2"/>
      <scheme val="minor"/>
    </font>
    <font>
      <sz val="14"/>
      <color theme="0"/>
      <name val="Calibri"/>
      <family val="2"/>
      <scheme val="minor"/>
    </font>
    <font>
      <sz val="14"/>
      <color theme="0"/>
      <name val="Calibri"/>
      <family val="2"/>
    </font>
    <font>
      <b/>
      <sz val="11"/>
      <color theme="0"/>
      <name val="Calibri"/>
      <family val="2"/>
    </font>
    <font>
      <b/>
      <sz val="11"/>
      <color theme="0"/>
      <name val="Calibri"/>
      <family val="2"/>
      <scheme val="minor"/>
    </font>
    <font>
      <b/>
      <sz val="9"/>
      <color theme="0"/>
      <name val="Calibri"/>
      <family val="2"/>
    </font>
    <font>
      <i/>
      <sz val="9"/>
      <name val="Calibri"/>
      <family val="2"/>
    </font>
    <font>
      <sz val="9"/>
      <name val="Calibri"/>
      <family val="2"/>
    </font>
    <font>
      <sz val="9"/>
      <color theme="1"/>
      <name val="Calibri"/>
      <family val="2"/>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rgb="FFEEECE1"/>
        <bgColor rgb="FF000000"/>
      </patternFill>
    </fill>
    <fill>
      <patternFill patternType="solid">
        <fgColor theme="2"/>
        <bgColor indexed="64"/>
      </patternFill>
    </fill>
    <fill>
      <patternFill patternType="solid">
        <fgColor theme="4" tint="0.79998168889431442"/>
        <bgColor rgb="FF000000"/>
      </patternFill>
    </fill>
    <fill>
      <patternFill patternType="solid">
        <fgColor theme="0" tint="-4.9989318521683403E-2"/>
        <bgColor rgb="FF000000"/>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bgColor rgb="FF000000"/>
      </patternFill>
    </fill>
    <fill>
      <patternFill patternType="solid">
        <fgColor theme="4"/>
        <bgColor indexed="64"/>
      </patternFill>
    </fill>
    <fill>
      <patternFill patternType="solid">
        <fgColor theme="5"/>
        <bgColor rgb="FF000000"/>
      </patternFill>
    </fill>
    <fill>
      <patternFill patternType="solid">
        <fgColor theme="5"/>
        <bgColor indexed="64"/>
      </patternFill>
    </fill>
    <fill>
      <patternFill patternType="solid">
        <fgColor theme="6"/>
        <bgColor rgb="FF000000"/>
      </patternFill>
    </fill>
    <fill>
      <patternFill patternType="solid">
        <fgColor theme="6"/>
        <bgColor indexed="64"/>
      </patternFill>
    </fill>
    <fill>
      <patternFill patternType="solid">
        <fgColor theme="7"/>
        <bgColor rgb="FF000000"/>
      </patternFill>
    </fill>
    <fill>
      <patternFill patternType="solid">
        <fgColor theme="7"/>
        <bgColor indexed="64"/>
      </patternFill>
    </fill>
    <fill>
      <patternFill patternType="solid">
        <fgColor theme="8"/>
        <bgColor rgb="FF000000"/>
      </patternFill>
    </fill>
    <fill>
      <patternFill patternType="solid">
        <fgColor theme="8"/>
        <bgColor indexed="64"/>
      </patternFill>
    </fill>
    <fill>
      <patternFill patternType="solid">
        <fgColor theme="9" tint="0.249977111117893"/>
        <bgColor rgb="FF000000"/>
      </patternFill>
    </fill>
    <fill>
      <patternFill patternType="solid">
        <fgColor theme="9" tint="0.249977111117893"/>
        <bgColor indexed="64"/>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6" tint="0.79998168889431442"/>
        <bgColor rgb="FF000000"/>
      </patternFill>
    </fill>
    <fill>
      <patternFill patternType="solid">
        <fgColor theme="6" tint="0.7999816888943144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0" tint="-0.14999847407452621"/>
        <bgColor rgb="FF000000"/>
      </patternFill>
    </fill>
    <fill>
      <patternFill patternType="solid">
        <fgColor theme="1"/>
        <bgColor indexed="64"/>
      </patternFill>
    </fill>
    <fill>
      <patternFill patternType="solid">
        <fgColor theme="2"/>
        <bgColor rgb="FF000000"/>
      </patternFill>
    </fill>
    <fill>
      <patternFill patternType="solid">
        <fgColor theme="0"/>
        <bgColor rgb="FF000000"/>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medium">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hair">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316">
    <xf numFmtId="0" fontId="0" fillId="0" borderId="0" xfId="0"/>
    <xf numFmtId="0" fontId="7" fillId="4"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3"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11" xfId="0" applyFont="1" applyFill="1" applyBorder="1" applyAlignment="1">
      <alignment horizontal="left" vertical="top" wrapText="1"/>
    </xf>
    <xf numFmtId="0" fontId="10" fillId="8" borderId="1" xfId="0" applyFont="1" applyFill="1" applyBorder="1" applyAlignment="1">
      <alignment horizontal="left" vertical="top" wrapText="1"/>
    </xf>
    <xf numFmtId="0" fontId="10" fillId="9" borderId="11" xfId="0" applyFont="1" applyFill="1" applyBorder="1" applyAlignment="1">
      <alignment horizontal="left" vertical="top" wrapText="1"/>
    </xf>
    <xf numFmtId="0" fontId="0" fillId="0" borderId="0" xfId="0" applyAlignment="1">
      <alignment horizontal="left" vertical="top" wrapText="1"/>
    </xf>
    <xf numFmtId="0" fontId="7" fillId="4" borderId="4"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8" xfId="0" applyFont="1" applyFill="1" applyBorder="1" applyAlignment="1">
      <alignment horizontal="left" vertical="top" wrapText="1"/>
    </xf>
    <xf numFmtId="0" fontId="12" fillId="4"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5" xfId="0" applyFont="1" applyFill="1" applyBorder="1" applyAlignment="1">
      <alignment horizontal="left" vertical="top" wrapText="1"/>
    </xf>
    <xf numFmtId="0" fontId="9" fillId="11" borderId="4" xfId="0" applyFont="1" applyFill="1" applyBorder="1" applyAlignment="1">
      <alignment horizontal="left" vertical="top" wrapText="1"/>
    </xf>
    <xf numFmtId="165" fontId="10" fillId="11" borderId="1" xfId="0" quotePrefix="1" applyNumberFormat="1" applyFont="1" applyFill="1" applyBorder="1" applyAlignment="1">
      <alignment horizontal="left" vertical="top" wrapText="1"/>
    </xf>
    <xf numFmtId="0" fontId="0" fillId="11" borderId="0" xfId="0" applyFill="1" applyAlignment="1">
      <alignment horizontal="left" vertical="top" wrapText="1"/>
    </xf>
    <xf numFmtId="0" fontId="9" fillId="0" borderId="4" xfId="0" applyFont="1" applyFill="1" applyBorder="1" applyAlignment="1">
      <alignment horizontal="left" vertical="top" wrapText="1"/>
    </xf>
    <xf numFmtId="0" fontId="9" fillId="0" borderId="1" xfId="0" applyFont="1" applyFill="1" applyBorder="1" applyAlignment="1">
      <alignment horizontal="left" vertical="top" wrapText="1"/>
    </xf>
    <xf numFmtId="0" fontId="7" fillId="6" borderId="1" xfId="0" applyFont="1" applyFill="1" applyBorder="1" applyAlignment="1">
      <alignment horizontal="left" vertical="top" wrapText="1"/>
    </xf>
    <xf numFmtId="165" fontId="7" fillId="0" borderId="1" xfId="0" quotePrefix="1" applyNumberFormat="1" applyFont="1" applyFill="1" applyBorder="1" applyAlignment="1">
      <alignment horizontal="left" vertical="top" wrapText="1"/>
    </xf>
    <xf numFmtId="164" fontId="6" fillId="0" borderId="1" xfId="1" applyFont="1" applyFill="1" applyBorder="1" applyAlignment="1">
      <alignment horizontal="left" vertical="top" wrapText="1"/>
    </xf>
    <xf numFmtId="164" fontId="1" fillId="0" borderId="1" xfId="1" applyFont="1" applyBorder="1" applyAlignment="1">
      <alignment horizontal="left" vertical="top" wrapText="1"/>
    </xf>
    <xf numFmtId="0" fontId="1" fillId="0" borderId="1" xfId="0" applyFont="1" applyBorder="1" applyAlignment="1">
      <alignment horizontal="left" vertical="top" wrapText="1"/>
    </xf>
    <xf numFmtId="16" fontId="7" fillId="0" borderId="1" xfId="0" applyNumberFormat="1" applyFont="1" applyFill="1" applyBorder="1" applyAlignment="1">
      <alignment horizontal="left" vertical="top" wrapText="1"/>
    </xf>
    <xf numFmtId="164" fontId="3" fillId="11" borderId="1" xfId="1" applyFont="1" applyFill="1" applyBorder="1" applyAlignment="1">
      <alignment horizontal="left" vertical="top" wrapText="1"/>
    </xf>
    <xf numFmtId="164" fontId="19" fillId="0" borderId="1" xfId="1" applyFont="1" applyBorder="1" applyAlignment="1">
      <alignment horizontal="left" vertical="top" wrapText="1"/>
    </xf>
    <xf numFmtId="0" fontId="1" fillId="11"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19" fillId="0" borderId="1" xfId="0" applyFont="1" applyBorder="1" applyAlignment="1">
      <alignment horizontal="left" vertical="top" wrapText="1"/>
    </xf>
    <xf numFmtId="0" fontId="7" fillId="7" borderId="1" xfId="0" applyFont="1" applyFill="1" applyBorder="1" applyAlignment="1">
      <alignment horizontal="left" vertical="top" wrapText="1"/>
    </xf>
    <xf numFmtId="165" fontId="10" fillId="10" borderId="1" xfId="0" quotePrefix="1" applyNumberFormat="1" applyFont="1" applyFill="1" applyBorder="1" applyAlignment="1">
      <alignment horizontal="left" vertical="top" wrapText="1"/>
    </xf>
    <xf numFmtId="164" fontId="19" fillId="0" borderId="1" xfId="1" applyNumberFormat="1" applyFont="1" applyBorder="1" applyAlignment="1">
      <alignment horizontal="left" vertical="top" wrapText="1"/>
    </xf>
    <xf numFmtId="0" fontId="7" fillId="0" borderId="4" xfId="0" applyFont="1" applyFill="1" applyBorder="1" applyAlignment="1">
      <alignment horizontal="left" vertical="top" wrapText="1"/>
    </xf>
    <xf numFmtId="165" fontId="7" fillId="5" borderId="1" xfId="0" quotePrefix="1" applyNumberFormat="1" applyFont="1" applyFill="1" applyBorder="1" applyAlignment="1">
      <alignment horizontal="left" vertical="top" wrapText="1"/>
    </xf>
    <xf numFmtId="164" fontId="6" fillId="5" borderId="1" xfId="1" applyFont="1" applyFill="1" applyBorder="1" applyAlignment="1">
      <alignment horizontal="left" vertical="top" wrapText="1"/>
    </xf>
    <xf numFmtId="0" fontId="0" fillId="10" borderId="0" xfId="0" applyFill="1" applyAlignment="1">
      <alignment horizontal="left" vertical="top" wrapText="1"/>
    </xf>
    <xf numFmtId="165" fontId="10" fillId="0" borderId="1" xfId="0" quotePrefix="1" applyNumberFormat="1" applyFont="1" applyFill="1" applyBorder="1" applyAlignment="1">
      <alignment horizontal="left" vertical="top" wrapText="1"/>
    </xf>
    <xf numFmtId="0" fontId="1" fillId="10" borderId="1" xfId="0" applyFont="1" applyFill="1" applyBorder="1" applyAlignment="1">
      <alignment horizontal="left" vertical="top" wrapText="1"/>
    </xf>
    <xf numFmtId="0" fontId="9" fillId="5" borderId="4" xfId="0" applyFont="1" applyFill="1" applyBorder="1" applyAlignment="1">
      <alignment horizontal="left" vertical="top" wrapText="1"/>
    </xf>
    <xf numFmtId="16" fontId="7" fillId="5" borderId="1" xfId="0" applyNumberFormat="1" applyFont="1" applyFill="1" applyBorder="1" applyAlignment="1">
      <alignment horizontal="left" vertical="top" wrapText="1"/>
    </xf>
    <xf numFmtId="0" fontId="10" fillId="8" borderId="4" xfId="0" applyFont="1" applyFill="1" applyBorder="1" applyAlignment="1">
      <alignment horizontal="left" vertical="top" wrapText="1"/>
    </xf>
    <xf numFmtId="0" fontId="10" fillId="10" borderId="1" xfId="0" applyFont="1" applyFill="1" applyBorder="1" applyAlignment="1">
      <alignment horizontal="left" vertical="top" wrapText="1"/>
    </xf>
    <xf numFmtId="164" fontId="10" fillId="10" borderId="1" xfId="1" applyFont="1" applyFill="1" applyBorder="1" applyAlignment="1">
      <alignment horizontal="left" vertical="top" wrapText="1"/>
    </xf>
    <xf numFmtId="0" fontId="7" fillId="9" borderId="1" xfId="0" applyFont="1" applyFill="1" applyBorder="1" applyAlignment="1">
      <alignment horizontal="left" vertical="top" wrapText="1"/>
    </xf>
    <xf numFmtId="164" fontId="6" fillId="11" borderId="1" xfId="1" applyFont="1" applyFill="1" applyBorder="1" applyAlignment="1">
      <alignment horizontal="left" vertical="top" wrapText="1"/>
    </xf>
    <xf numFmtId="0" fontId="9" fillId="5" borderId="1" xfId="0" applyFont="1" applyFill="1" applyBorder="1" applyAlignment="1">
      <alignment horizontal="left" vertical="top" wrapText="1"/>
    </xf>
    <xf numFmtId="164" fontId="1" fillId="0" borderId="11" xfId="1" applyFont="1" applyBorder="1" applyAlignment="1">
      <alignment horizontal="left" vertical="top" wrapText="1"/>
    </xf>
    <xf numFmtId="0" fontId="1" fillId="0" borderId="11" xfId="0" applyFont="1" applyBorder="1" applyAlignment="1">
      <alignment horizontal="left" vertical="top" wrapText="1"/>
    </xf>
    <xf numFmtId="0" fontId="1" fillId="0" borderId="15" xfId="0" applyFont="1" applyBorder="1" applyAlignment="1">
      <alignment horizontal="left" vertical="top" wrapText="1"/>
    </xf>
    <xf numFmtId="0" fontId="9" fillId="9" borderId="4" xfId="0" applyFont="1" applyFill="1" applyBorder="1" applyAlignment="1">
      <alignment horizontal="left" vertical="top" wrapText="1"/>
    </xf>
    <xf numFmtId="0" fontId="1" fillId="11" borderId="11" xfId="0" applyFont="1" applyFill="1" applyBorder="1" applyAlignment="1">
      <alignment horizontal="left" vertical="top" wrapText="1"/>
    </xf>
    <xf numFmtId="0" fontId="1" fillId="11" borderId="15" xfId="0" applyFont="1" applyFill="1" applyBorder="1" applyAlignment="1">
      <alignment horizontal="left" vertical="top" wrapText="1"/>
    </xf>
    <xf numFmtId="0" fontId="7" fillId="6" borderId="11" xfId="0" applyFont="1" applyFill="1" applyBorder="1" applyAlignment="1">
      <alignment horizontal="left" vertical="top" wrapText="1"/>
    </xf>
    <xf numFmtId="164" fontId="1" fillId="0" borderId="15" xfId="1" applyFont="1" applyBorder="1" applyAlignment="1">
      <alignment horizontal="left" vertical="top" wrapText="1"/>
    </xf>
    <xf numFmtId="0" fontId="7" fillId="0" borderId="8" xfId="0" applyFont="1" applyFill="1" applyBorder="1" applyAlignment="1">
      <alignment horizontal="left" vertical="top" wrapText="1"/>
    </xf>
    <xf numFmtId="0" fontId="7" fillId="6" borderId="10" xfId="0" applyFont="1" applyFill="1" applyBorder="1" applyAlignment="1">
      <alignment horizontal="left" vertical="top" wrapText="1"/>
    </xf>
    <xf numFmtId="164" fontId="6" fillId="0" borderId="11" xfId="1" applyFont="1" applyFill="1" applyBorder="1" applyAlignment="1">
      <alignment horizontal="left" vertical="top" wrapText="1"/>
    </xf>
    <xf numFmtId="164" fontId="4" fillId="0" borderId="1" xfId="1"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9" fillId="0" borderId="0" xfId="0" applyFont="1" applyFill="1" applyBorder="1" applyAlignment="1">
      <alignment horizontal="left" vertical="top" wrapText="1"/>
    </xf>
    <xf numFmtId="0" fontId="3" fillId="11" borderId="4" xfId="0" applyFont="1" applyFill="1" applyBorder="1" applyAlignment="1">
      <alignment horizontal="left" vertical="top" wrapText="1"/>
    </xf>
    <xf numFmtId="0" fontId="10" fillId="11" borderId="11" xfId="0" applyFont="1" applyFill="1" applyBorder="1" applyAlignment="1">
      <alignment horizontal="left" vertical="top" wrapText="1"/>
    </xf>
    <xf numFmtId="164" fontId="3" fillId="11" borderId="11" xfId="1" applyFont="1" applyFill="1" applyBorder="1" applyAlignment="1">
      <alignment horizontal="left" vertical="top" wrapText="1"/>
    </xf>
    <xf numFmtId="0" fontId="10" fillId="10" borderId="11" xfId="0" applyFont="1" applyFill="1" applyBorder="1" applyAlignment="1">
      <alignment horizontal="left" vertical="top" wrapText="1"/>
    </xf>
    <xf numFmtId="0" fontId="7" fillId="9" borderId="11" xfId="0" applyFont="1" applyFill="1" applyBorder="1" applyAlignment="1">
      <alignment horizontal="left" vertical="top" wrapText="1"/>
    </xf>
    <xf numFmtId="0" fontId="1" fillId="0" borderId="8" xfId="0" applyFont="1" applyBorder="1" applyAlignment="1">
      <alignment horizontal="left" vertical="top" wrapText="1"/>
    </xf>
    <xf numFmtId="0" fontId="9" fillId="5" borderId="8"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0" xfId="0" applyFont="1" applyFill="1" applyBorder="1" applyAlignment="1">
      <alignment horizontal="left" vertical="top" wrapText="1"/>
    </xf>
    <xf numFmtId="164" fontId="13" fillId="0" borderId="7" xfId="1" applyFont="1" applyFill="1" applyBorder="1" applyAlignment="1">
      <alignment horizontal="left" vertical="top" wrapText="1"/>
    </xf>
    <xf numFmtId="0" fontId="10" fillId="9"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10" fillId="9" borderId="10" xfId="0" applyFont="1" applyFill="1" applyBorder="1" applyAlignment="1">
      <alignment horizontal="left" vertical="top" wrapText="1"/>
    </xf>
    <xf numFmtId="0" fontId="6" fillId="4"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7" fillId="6" borderId="19" xfId="0" applyFont="1" applyFill="1" applyBorder="1" applyAlignment="1">
      <alignment horizontal="left" vertical="top" wrapText="1"/>
    </xf>
    <xf numFmtId="0" fontId="10" fillId="8" borderId="19" xfId="0" applyFont="1" applyFill="1" applyBorder="1" applyAlignment="1">
      <alignment horizontal="left" vertical="top" wrapText="1"/>
    </xf>
    <xf numFmtId="0" fontId="14" fillId="12" borderId="1" xfId="0" applyFont="1" applyFill="1" applyBorder="1" applyAlignment="1">
      <alignment vertical="top" wrapText="1"/>
    </xf>
    <xf numFmtId="164" fontId="8" fillId="13" borderId="1" xfId="1" applyFont="1" applyFill="1" applyBorder="1" applyAlignment="1">
      <alignment horizontal="left" vertical="top" wrapText="1"/>
    </xf>
    <xf numFmtId="0" fontId="15" fillId="13" borderId="0" xfId="0" applyFont="1" applyFill="1" applyAlignment="1">
      <alignment horizontal="left" vertical="top" wrapText="1"/>
    </xf>
    <xf numFmtId="0" fontId="9" fillId="10" borderId="4" xfId="0" applyFont="1" applyFill="1" applyBorder="1" applyAlignment="1">
      <alignment horizontal="left" vertical="top" wrapText="1"/>
    </xf>
    <xf numFmtId="0" fontId="3" fillId="8" borderId="1" xfId="0" applyFont="1" applyFill="1" applyBorder="1" applyAlignment="1">
      <alignment horizontal="left" vertical="top" wrapText="1"/>
    </xf>
    <xf numFmtId="0" fontId="10" fillId="8" borderId="1" xfId="0" applyFont="1" applyFill="1" applyBorder="1" applyAlignment="1">
      <alignment vertical="center" wrapText="1"/>
    </xf>
    <xf numFmtId="0" fontId="11" fillId="8" borderId="1" xfId="0" applyFont="1" applyFill="1" applyBorder="1" applyAlignment="1">
      <alignment horizontal="left" vertical="top" wrapText="1"/>
    </xf>
    <xf numFmtId="164" fontId="3" fillId="10" borderId="1" xfId="1" applyFont="1" applyFill="1" applyBorder="1" applyAlignment="1">
      <alignment horizontal="left" vertical="top" wrapText="1"/>
    </xf>
    <xf numFmtId="0" fontId="20" fillId="12" borderId="1" xfId="0" applyFont="1" applyFill="1" applyBorder="1" applyAlignment="1">
      <alignment horizontal="left" vertical="top" wrapText="1"/>
    </xf>
    <xf numFmtId="0" fontId="21" fillId="12" borderId="1" xfId="0" applyFont="1" applyFill="1" applyBorder="1" applyAlignment="1">
      <alignment horizontal="left" vertical="top" wrapText="1"/>
    </xf>
    <xf numFmtId="17" fontId="7" fillId="0" borderId="1" xfId="0" applyNumberFormat="1" applyFont="1" applyFill="1" applyBorder="1" applyAlignment="1">
      <alignment horizontal="left" vertical="top" wrapText="1"/>
    </xf>
    <xf numFmtId="0" fontId="20" fillId="13" borderId="1" xfId="0" applyFont="1" applyFill="1" applyBorder="1" applyAlignment="1">
      <alignment horizontal="left" vertical="top" wrapText="1"/>
    </xf>
    <xf numFmtId="0" fontId="20" fillId="14" borderId="4" xfId="0" applyFont="1" applyFill="1" applyBorder="1" applyAlignment="1">
      <alignment horizontal="left" vertical="top" wrapText="1"/>
    </xf>
    <xf numFmtId="0" fontId="20" fillId="14" borderId="1" xfId="0" applyFont="1" applyFill="1" applyBorder="1" applyAlignment="1">
      <alignment horizontal="left" vertical="top" wrapText="1"/>
    </xf>
    <xf numFmtId="0" fontId="20" fillId="15" borderId="1" xfId="0" applyFont="1" applyFill="1" applyBorder="1" applyAlignment="1">
      <alignment horizontal="left" vertical="top" wrapText="1"/>
    </xf>
    <xf numFmtId="165" fontId="20" fillId="15" borderId="1" xfId="0" quotePrefix="1" applyNumberFormat="1" applyFont="1" applyFill="1" applyBorder="1" applyAlignment="1">
      <alignment horizontal="left" vertical="top" wrapText="1"/>
    </xf>
    <xf numFmtId="164" fontId="20" fillId="15" borderId="1" xfId="1" applyFont="1" applyFill="1" applyBorder="1" applyAlignment="1">
      <alignment horizontal="left" vertical="top" wrapText="1"/>
    </xf>
    <xf numFmtId="0" fontId="23" fillId="15" borderId="0" xfId="0" applyFont="1" applyFill="1" applyAlignment="1">
      <alignment horizontal="left" vertical="top" wrapText="1"/>
    </xf>
    <xf numFmtId="0" fontId="20" fillId="16" borderId="4" xfId="0" applyFont="1" applyFill="1" applyBorder="1" applyAlignment="1">
      <alignment horizontal="left" vertical="top" wrapText="1"/>
    </xf>
    <xf numFmtId="0" fontId="24" fillId="16" borderId="1" xfId="0" applyFont="1" applyFill="1" applyBorder="1" applyAlignment="1">
      <alignment horizontal="left" vertical="top" wrapText="1"/>
    </xf>
    <xf numFmtId="0" fontId="20" fillId="16" borderId="10" xfId="0" applyFont="1" applyFill="1" applyBorder="1" applyAlignment="1">
      <alignment horizontal="left" vertical="top" wrapText="1"/>
    </xf>
    <xf numFmtId="0" fontId="20" fillId="17" borderId="1" xfId="0" applyFont="1" applyFill="1" applyBorder="1" applyAlignment="1">
      <alignment horizontal="left" vertical="top" wrapText="1"/>
    </xf>
    <xf numFmtId="165" fontId="20" fillId="17" borderId="1" xfId="0" quotePrefix="1" applyNumberFormat="1" applyFont="1" applyFill="1" applyBorder="1" applyAlignment="1">
      <alignment horizontal="left" vertical="top" wrapText="1"/>
    </xf>
    <xf numFmtId="164" fontId="20" fillId="17" borderId="1" xfId="1" applyFont="1" applyFill="1" applyBorder="1" applyAlignment="1">
      <alignment horizontal="left" vertical="top" wrapText="1"/>
    </xf>
    <xf numFmtId="0" fontId="23" fillId="17" borderId="0" xfId="0" applyFont="1" applyFill="1" applyAlignment="1">
      <alignment horizontal="left" vertical="top" wrapText="1"/>
    </xf>
    <xf numFmtId="0" fontId="20" fillId="18" borderId="4" xfId="0" applyFont="1" applyFill="1" applyBorder="1" applyAlignment="1">
      <alignment horizontal="left" vertical="top" wrapText="1"/>
    </xf>
    <xf numFmtId="0" fontId="24" fillId="18" borderId="1" xfId="0" applyFont="1" applyFill="1" applyBorder="1" applyAlignment="1">
      <alignment horizontal="left" vertical="top" wrapText="1"/>
    </xf>
    <xf numFmtId="0" fontId="20" fillId="18" borderId="1" xfId="0" applyFont="1" applyFill="1" applyBorder="1" applyAlignment="1">
      <alignment horizontal="left" vertical="top" wrapText="1"/>
    </xf>
    <xf numFmtId="0" fontId="20" fillId="19" borderId="1" xfId="0" applyFont="1" applyFill="1" applyBorder="1" applyAlignment="1">
      <alignment horizontal="left" vertical="top" wrapText="1"/>
    </xf>
    <xf numFmtId="165" fontId="20" fillId="19" borderId="1" xfId="0" quotePrefix="1" applyNumberFormat="1" applyFont="1" applyFill="1" applyBorder="1" applyAlignment="1">
      <alignment horizontal="left" vertical="top" wrapText="1"/>
    </xf>
    <xf numFmtId="164" fontId="20" fillId="19" borderId="1" xfId="1" applyFont="1" applyFill="1" applyBorder="1" applyAlignment="1">
      <alignment horizontal="left" vertical="top" wrapText="1"/>
    </xf>
    <xf numFmtId="0" fontId="23" fillId="19" borderId="0" xfId="0" applyFont="1" applyFill="1" applyAlignment="1">
      <alignment horizontal="left" vertical="top" wrapText="1"/>
    </xf>
    <xf numFmtId="0" fontId="20" fillId="20" borderId="4" xfId="0" applyFont="1" applyFill="1" applyBorder="1" applyAlignment="1">
      <alignment horizontal="left" vertical="top" wrapText="1"/>
    </xf>
    <xf numFmtId="0" fontId="24" fillId="20" borderId="1" xfId="0" applyFont="1" applyFill="1" applyBorder="1" applyAlignment="1">
      <alignment horizontal="left" vertical="top" wrapText="1"/>
    </xf>
    <xf numFmtId="0" fontId="20" fillId="20" borderId="1" xfId="0" applyFont="1" applyFill="1" applyBorder="1" applyAlignment="1">
      <alignment horizontal="left" vertical="top" wrapText="1"/>
    </xf>
    <xf numFmtId="0" fontId="20" fillId="21" borderId="1" xfId="0" applyFont="1" applyFill="1" applyBorder="1" applyAlignment="1">
      <alignment horizontal="left" vertical="top" wrapText="1"/>
    </xf>
    <xf numFmtId="165" fontId="20" fillId="21" borderId="1" xfId="0" quotePrefix="1" applyNumberFormat="1" applyFont="1" applyFill="1" applyBorder="1" applyAlignment="1">
      <alignment horizontal="left" vertical="top" wrapText="1"/>
    </xf>
    <xf numFmtId="164" fontId="20" fillId="21" borderId="1" xfId="1" applyFont="1" applyFill="1" applyBorder="1" applyAlignment="1">
      <alignment horizontal="left" vertical="top" wrapText="1"/>
    </xf>
    <xf numFmtId="0" fontId="23" fillId="21" borderId="1" xfId="0" applyFont="1" applyFill="1" applyBorder="1" applyAlignment="1">
      <alignment horizontal="left" vertical="top" wrapText="1"/>
    </xf>
    <xf numFmtId="0" fontId="23" fillId="21" borderId="0" xfId="0" applyFont="1" applyFill="1" applyAlignment="1">
      <alignment horizontal="left" vertical="top" wrapText="1"/>
    </xf>
    <xf numFmtId="0" fontId="20" fillId="22" borderId="4" xfId="0" applyFont="1" applyFill="1" applyBorder="1" applyAlignment="1">
      <alignment horizontal="left" vertical="top" wrapText="1"/>
    </xf>
    <xf numFmtId="0" fontId="24" fillId="22" borderId="1" xfId="0" applyFont="1" applyFill="1" applyBorder="1" applyAlignment="1">
      <alignment horizontal="left" vertical="top" wrapText="1"/>
    </xf>
    <xf numFmtId="0" fontId="20" fillId="22" borderId="1" xfId="0" applyFont="1" applyFill="1" applyBorder="1" applyAlignment="1">
      <alignment horizontal="left" vertical="top" wrapText="1"/>
    </xf>
    <xf numFmtId="0" fontId="20" fillId="23" borderId="1" xfId="0" applyFont="1" applyFill="1" applyBorder="1" applyAlignment="1">
      <alignment horizontal="left" vertical="top" wrapText="1"/>
    </xf>
    <xf numFmtId="165" fontId="20" fillId="23" borderId="1" xfId="0" quotePrefix="1" applyNumberFormat="1" applyFont="1" applyFill="1" applyBorder="1" applyAlignment="1">
      <alignment horizontal="left" vertical="top" wrapText="1"/>
    </xf>
    <xf numFmtId="164" fontId="20" fillId="23" borderId="1" xfId="1" applyFont="1" applyFill="1" applyBorder="1" applyAlignment="1">
      <alignment horizontal="left" vertical="top" wrapText="1"/>
    </xf>
    <xf numFmtId="0" fontId="23" fillId="23" borderId="0" xfId="0" applyFont="1" applyFill="1" applyAlignment="1">
      <alignment horizontal="left" vertical="top" wrapText="1"/>
    </xf>
    <xf numFmtId="0" fontId="20" fillId="22" borderId="10" xfId="0" applyFont="1" applyFill="1" applyBorder="1" applyAlignment="1">
      <alignment horizontal="left" vertical="top" wrapText="1"/>
    </xf>
    <xf numFmtId="0" fontId="23" fillId="23" borderId="1" xfId="0" applyFont="1" applyFill="1" applyBorder="1" applyAlignment="1">
      <alignment horizontal="left" vertical="top" wrapText="1"/>
    </xf>
    <xf numFmtId="0" fontId="10" fillId="24" borderId="4" xfId="0" applyFont="1" applyFill="1" applyBorder="1" applyAlignment="1">
      <alignment horizontal="left" vertical="top" wrapText="1"/>
    </xf>
    <xf numFmtId="0" fontId="10" fillId="24" borderId="1" xfId="0" applyFont="1" applyFill="1" applyBorder="1" applyAlignment="1">
      <alignment horizontal="left" vertical="top" wrapText="1"/>
    </xf>
    <xf numFmtId="0" fontId="16" fillId="25" borderId="1" xfId="0" applyFont="1" applyFill="1" applyBorder="1" applyAlignment="1">
      <alignment vertical="top" wrapText="1"/>
    </xf>
    <xf numFmtId="0" fontId="7" fillId="25" borderId="1" xfId="0" applyFont="1" applyFill="1" applyBorder="1" applyAlignment="1">
      <alignment horizontal="left" vertical="top" wrapText="1"/>
    </xf>
    <xf numFmtId="165" fontId="10" fillId="25" borderId="1" xfId="0" quotePrefix="1" applyNumberFormat="1" applyFont="1" applyFill="1" applyBorder="1" applyAlignment="1">
      <alignment horizontal="left" vertical="top" wrapText="1"/>
    </xf>
    <xf numFmtId="164" fontId="3" fillId="25" borderId="1" xfId="1" applyFont="1" applyFill="1" applyBorder="1" applyAlignment="1">
      <alignment horizontal="left" vertical="top" wrapText="1"/>
    </xf>
    <xf numFmtId="0" fontId="0" fillId="25" borderId="0" xfId="0" applyFill="1" applyAlignment="1">
      <alignment horizontal="left" vertical="top" wrapText="1"/>
    </xf>
    <xf numFmtId="0" fontId="10" fillId="26" borderId="4" xfId="0" applyFont="1" applyFill="1" applyBorder="1" applyAlignment="1">
      <alignment horizontal="left" vertical="top" wrapText="1"/>
    </xf>
    <xf numFmtId="0" fontId="10" fillId="26" borderId="1" xfId="0" applyFont="1" applyFill="1" applyBorder="1" applyAlignment="1">
      <alignment horizontal="left" vertical="top" wrapText="1"/>
    </xf>
    <xf numFmtId="0" fontId="10" fillId="26" borderId="10" xfId="0" applyFont="1" applyFill="1" applyBorder="1" applyAlignment="1">
      <alignment horizontal="left" vertical="top" wrapText="1"/>
    </xf>
    <xf numFmtId="0" fontId="10" fillId="27" borderId="1" xfId="0" applyFont="1" applyFill="1" applyBorder="1" applyAlignment="1">
      <alignment horizontal="left" vertical="top" wrapText="1"/>
    </xf>
    <xf numFmtId="165" fontId="10" fillId="27" borderId="1" xfId="0" quotePrefix="1" applyNumberFormat="1" applyFont="1" applyFill="1" applyBorder="1" applyAlignment="1">
      <alignment horizontal="left" vertical="top" wrapText="1"/>
    </xf>
    <xf numFmtId="164" fontId="3" fillId="27" borderId="1" xfId="1" applyFont="1" applyFill="1" applyBorder="1" applyAlignment="1">
      <alignment horizontal="left" vertical="top" wrapText="1"/>
    </xf>
    <xf numFmtId="0" fontId="0" fillId="27" borderId="0" xfId="0" applyFill="1" applyAlignment="1">
      <alignment horizontal="left" vertical="top" wrapText="1"/>
    </xf>
    <xf numFmtId="0" fontId="16" fillId="27" borderId="1" xfId="0" applyFont="1" applyFill="1" applyBorder="1" applyAlignment="1">
      <alignment vertical="top" wrapText="1"/>
    </xf>
    <xf numFmtId="165" fontId="10" fillId="26" borderId="1" xfId="0" quotePrefix="1" applyNumberFormat="1" applyFont="1" applyFill="1" applyBorder="1" applyAlignment="1">
      <alignment horizontal="left" vertical="top" wrapText="1"/>
    </xf>
    <xf numFmtId="164" fontId="3" fillId="26" borderId="1" xfId="1" applyFont="1" applyFill="1" applyBorder="1" applyAlignment="1">
      <alignment horizontal="left" vertical="top" wrapText="1"/>
    </xf>
    <xf numFmtId="0" fontId="1" fillId="27" borderId="1" xfId="0" applyFont="1" applyFill="1" applyBorder="1" applyAlignment="1">
      <alignment horizontal="left" vertical="top" wrapText="1"/>
    </xf>
    <xf numFmtId="0" fontId="9" fillId="28" borderId="4" xfId="0" applyFont="1" applyFill="1" applyBorder="1" applyAlignment="1">
      <alignment horizontal="left" vertical="top" wrapText="1"/>
    </xf>
    <xf numFmtId="0" fontId="10" fillId="29" borderId="1" xfId="0" applyFont="1" applyFill="1" applyBorder="1" applyAlignment="1">
      <alignment horizontal="left" vertical="top" wrapText="1"/>
    </xf>
    <xf numFmtId="0" fontId="10" fillId="28" borderId="1" xfId="0" applyFont="1" applyFill="1" applyBorder="1" applyAlignment="1">
      <alignment horizontal="left" vertical="top" wrapText="1"/>
    </xf>
    <xf numFmtId="165" fontId="10" fillId="28" borderId="1" xfId="0" quotePrefix="1" applyNumberFormat="1" applyFont="1" applyFill="1" applyBorder="1" applyAlignment="1">
      <alignment horizontal="left" vertical="top" wrapText="1"/>
    </xf>
    <xf numFmtId="164" fontId="3" fillId="28" borderId="1" xfId="1" applyFont="1" applyFill="1" applyBorder="1" applyAlignment="1">
      <alignment horizontal="left" vertical="top" wrapText="1"/>
    </xf>
    <xf numFmtId="0" fontId="0" fillId="28" borderId="0" xfId="0" applyFill="1" applyAlignment="1">
      <alignment horizontal="left" vertical="top" wrapText="1"/>
    </xf>
    <xf numFmtId="0" fontId="10" fillId="29" borderId="10" xfId="0" applyFont="1" applyFill="1" applyBorder="1" applyAlignment="1">
      <alignment horizontal="left" vertical="top" wrapText="1"/>
    </xf>
    <xf numFmtId="164" fontId="1" fillId="28" borderId="1" xfId="1" applyFont="1" applyFill="1" applyBorder="1" applyAlignment="1">
      <alignment horizontal="left" vertical="top" wrapText="1"/>
    </xf>
    <xf numFmtId="0" fontId="18" fillId="30" borderId="4" xfId="0" applyFont="1" applyFill="1" applyBorder="1" applyAlignment="1">
      <alignment horizontal="left" vertical="top" wrapText="1"/>
    </xf>
    <xf numFmtId="0" fontId="10" fillId="31" borderId="1" xfId="0" applyFont="1" applyFill="1" applyBorder="1" applyAlignment="1">
      <alignment horizontal="left" vertical="top" wrapText="1"/>
    </xf>
    <xf numFmtId="0" fontId="10" fillId="31" borderId="10" xfId="0" applyFont="1" applyFill="1" applyBorder="1" applyAlignment="1">
      <alignment horizontal="left" vertical="top" wrapText="1"/>
    </xf>
    <xf numFmtId="0" fontId="16" fillId="30" borderId="1" xfId="0" applyFont="1" applyFill="1" applyBorder="1" applyAlignment="1">
      <alignment vertical="top" wrapText="1"/>
    </xf>
    <xf numFmtId="0" fontId="10" fillId="30" borderId="1" xfId="0" applyFont="1" applyFill="1" applyBorder="1" applyAlignment="1">
      <alignment horizontal="left" vertical="top" wrapText="1"/>
    </xf>
    <xf numFmtId="165" fontId="10" fillId="30" borderId="1" xfId="0" quotePrefix="1" applyNumberFormat="1" applyFont="1" applyFill="1" applyBorder="1" applyAlignment="1">
      <alignment horizontal="left" vertical="top" wrapText="1"/>
    </xf>
    <xf numFmtId="164" fontId="3" fillId="30" borderId="1" xfId="1" applyFont="1" applyFill="1" applyBorder="1" applyAlignment="1">
      <alignment horizontal="left" vertical="top" wrapText="1"/>
    </xf>
    <xf numFmtId="0" fontId="17" fillId="30" borderId="0" xfId="0" applyFont="1" applyFill="1" applyAlignment="1">
      <alignment horizontal="left" vertical="top" wrapText="1"/>
    </xf>
    <xf numFmtId="0" fontId="7" fillId="0" borderId="1" xfId="0" applyFont="1" applyBorder="1" applyAlignment="1">
      <alignment horizontal="left" vertical="top" wrapText="1"/>
    </xf>
    <xf numFmtId="0" fontId="7" fillId="0" borderId="18" xfId="0" applyFont="1" applyBorder="1" applyAlignment="1">
      <alignment horizontal="left" vertical="top" wrapText="1"/>
    </xf>
    <xf numFmtId="0" fontId="7" fillId="0" borderId="8" xfId="0" applyFont="1" applyBorder="1" applyAlignment="1">
      <alignment horizontal="left" vertical="top" wrapText="1"/>
    </xf>
    <xf numFmtId="16" fontId="7" fillId="0" borderId="10" xfId="0" applyNumberFormat="1" applyFont="1" applyFill="1" applyBorder="1" applyAlignment="1">
      <alignment horizontal="left" vertical="top" wrapText="1"/>
    </xf>
    <xf numFmtId="0" fontId="7" fillId="0" borderId="10"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10" xfId="0" applyFont="1" applyFill="1" applyBorder="1" applyAlignment="1">
      <alignment horizontal="left" vertical="top" wrapText="1"/>
    </xf>
    <xf numFmtId="0" fontId="9" fillId="2" borderId="4" xfId="0" applyFont="1" applyFill="1" applyBorder="1" applyAlignment="1">
      <alignment horizontal="left" vertical="top" wrapText="1"/>
    </xf>
    <xf numFmtId="0" fontId="10" fillId="32" borderId="1" xfId="0" applyFont="1" applyFill="1" applyBorder="1" applyAlignment="1">
      <alignment horizontal="left" vertical="top" wrapText="1"/>
    </xf>
    <xf numFmtId="0" fontId="10" fillId="32" borderId="1" xfId="0" applyFont="1" applyFill="1" applyBorder="1" applyAlignment="1">
      <alignment horizontal="left" vertical="top" wrapText="1"/>
    </xf>
    <xf numFmtId="0" fontId="10" fillId="2" borderId="1" xfId="0" applyFont="1" applyFill="1" applyBorder="1" applyAlignment="1">
      <alignment horizontal="left" vertical="top" wrapText="1"/>
    </xf>
    <xf numFmtId="165" fontId="10" fillId="2" borderId="1" xfId="0" quotePrefix="1" applyNumberFormat="1" applyFont="1" applyFill="1" applyBorder="1" applyAlignment="1">
      <alignment horizontal="left" vertical="top" wrapText="1"/>
    </xf>
    <xf numFmtId="164" fontId="3" fillId="2" borderId="1" xfId="1" applyFont="1" applyFill="1" applyBorder="1" applyAlignment="1">
      <alignment horizontal="left" vertical="top" wrapText="1"/>
    </xf>
    <xf numFmtId="164" fontId="19" fillId="2" borderId="1" xfId="1" applyFont="1" applyFill="1" applyBorder="1" applyAlignment="1">
      <alignment horizontal="left" vertical="top" wrapText="1"/>
    </xf>
    <xf numFmtId="0" fontId="1" fillId="2" borderId="1" xfId="0" applyFont="1" applyFill="1" applyBorder="1" applyAlignment="1">
      <alignment horizontal="left" vertical="top" wrapText="1"/>
    </xf>
    <xf numFmtId="0" fontId="0" fillId="2" borderId="0" xfId="0" applyFill="1" applyAlignment="1">
      <alignment horizontal="left" vertical="top" wrapText="1"/>
    </xf>
    <xf numFmtId="0" fontId="18" fillId="2" borderId="4" xfId="0" applyFont="1" applyFill="1" applyBorder="1" applyAlignment="1">
      <alignment horizontal="left" vertical="top" wrapText="1"/>
    </xf>
    <xf numFmtId="0" fontId="16" fillId="2" borderId="1" xfId="0" applyFont="1" applyFill="1" applyBorder="1" applyAlignment="1">
      <alignment vertical="top" wrapText="1"/>
    </xf>
    <xf numFmtId="164" fontId="19" fillId="2" borderId="1" xfId="0" applyNumberFormat="1" applyFont="1" applyFill="1" applyBorder="1" applyAlignment="1">
      <alignment horizontal="left" vertical="top" wrapText="1"/>
    </xf>
    <xf numFmtId="0" fontId="19" fillId="2" borderId="1" xfId="0" applyFont="1" applyFill="1" applyBorder="1" applyAlignment="1">
      <alignment horizontal="left" vertical="top" wrapText="1"/>
    </xf>
    <xf numFmtId="0" fontId="17" fillId="2" borderId="0" xfId="0" applyFont="1" applyFill="1" applyAlignment="1">
      <alignment horizontal="left" vertical="top" wrapText="1"/>
    </xf>
    <xf numFmtId="0" fontId="10" fillId="24" borderId="1" xfId="0" applyFont="1" applyFill="1" applyBorder="1" applyAlignment="1">
      <alignment horizontal="left" vertical="top" wrapText="1"/>
    </xf>
    <xf numFmtId="0" fontId="10" fillId="26" borderId="10" xfId="0" applyFont="1" applyFill="1" applyBorder="1" applyAlignment="1">
      <alignment horizontal="left" vertical="top" wrapText="1"/>
    </xf>
    <xf numFmtId="0" fontId="10" fillId="29" borderId="1" xfId="0" applyFont="1" applyFill="1" applyBorder="1" applyAlignment="1">
      <alignment horizontal="left" vertical="top" wrapText="1"/>
    </xf>
    <xf numFmtId="0" fontId="10" fillId="32" borderId="1" xfId="0" applyFont="1" applyFill="1" applyBorder="1" applyAlignment="1">
      <alignment horizontal="left" vertical="top" wrapText="1"/>
    </xf>
    <xf numFmtId="0" fontId="10" fillId="29" borderId="10" xfId="0" applyFont="1" applyFill="1" applyBorder="1" applyAlignment="1">
      <alignment horizontal="left" vertical="top" wrapText="1"/>
    </xf>
    <xf numFmtId="0" fontId="10" fillId="9" borderId="1" xfId="0" applyFont="1" applyFill="1" applyBorder="1" applyAlignment="1">
      <alignment horizontal="left" vertical="top" wrapText="1"/>
    </xf>
    <xf numFmtId="0" fontId="7" fillId="0" borderId="15" xfId="0" applyFont="1" applyFill="1" applyBorder="1" applyAlignment="1">
      <alignment horizontal="left" vertical="top" wrapText="1"/>
    </xf>
    <xf numFmtId="164" fontId="6" fillId="7" borderId="1" xfId="1" applyFont="1" applyFill="1" applyBorder="1" applyAlignment="1">
      <alignment horizontal="left" vertical="top" wrapText="1"/>
    </xf>
    <xf numFmtId="0" fontId="3" fillId="9" borderId="4" xfId="0" applyFont="1" applyFill="1" applyBorder="1" applyAlignment="1">
      <alignment horizontal="left" vertical="top" wrapText="1"/>
    </xf>
    <xf numFmtId="166" fontId="0" fillId="0" borderId="0" xfId="0" applyNumberFormat="1"/>
    <xf numFmtId="0" fontId="25" fillId="33" borderId="0" xfId="0" applyFont="1" applyFill="1" applyBorder="1" applyAlignment="1">
      <alignment horizontal="left" vertical="top" wrapText="1"/>
    </xf>
    <xf numFmtId="44" fontId="25" fillId="33" borderId="0" xfId="0" applyNumberFormat="1" applyFont="1" applyFill="1" applyBorder="1" applyAlignment="1">
      <alignment horizontal="left" vertical="top" wrapText="1"/>
    </xf>
    <xf numFmtId="0" fontId="26" fillId="33" borderId="0" xfId="0" applyFont="1" applyFill="1" applyAlignment="1">
      <alignment horizontal="left" vertical="top" wrapText="1"/>
    </xf>
    <xf numFmtId="0" fontId="25" fillId="33" borderId="20" xfId="0" applyFont="1" applyFill="1" applyBorder="1" applyAlignment="1">
      <alignment horizontal="left" vertical="top" wrapText="1"/>
    </xf>
    <xf numFmtId="0" fontId="26" fillId="33" borderId="20" xfId="0" applyFont="1" applyFill="1" applyBorder="1" applyAlignment="1">
      <alignment horizontal="left" vertical="top" wrapText="1"/>
    </xf>
    <xf numFmtId="44" fontId="25" fillId="33" borderId="20" xfId="0" applyNumberFormat="1" applyFont="1" applyFill="1" applyBorder="1" applyAlignment="1">
      <alignment horizontal="left" vertical="top" wrapText="1"/>
    </xf>
    <xf numFmtId="164" fontId="25" fillId="13" borderId="1" xfId="1" applyFont="1" applyFill="1" applyBorder="1" applyAlignment="1">
      <alignment horizontal="left" vertical="top" wrapText="1"/>
    </xf>
    <xf numFmtId="164" fontId="6" fillId="3" borderId="1" xfId="1" applyFont="1" applyFill="1" applyBorder="1" applyAlignment="1">
      <alignment horizontal="left" vertical="top" wrapText="1"/>
    </xf>
    <xf numFmtId="164" fontId="1" fillId="7" borderId="1" xfId="1" applyFont="1" applyFill="1" applyBorder="1" applyAlignment="1">
      <alignment horizontal="left" vertical="top" wrapText="1"/>
    </xf>
    <xf numFmtId="16" fontId="7" fillId="7" borderId="1" xfId="0" applyNumberFormat="1" applyFont="1" applyFill="1" applyBorder="1" applyAlignment="1">
      <alignment horizontal="left" vertical="top" wrapText="1"/>
    </xf>
    <xf numFmtId="0" fontId="27" fillId="13" borderId="12" xfId="0" applyFont="1" applyFill="1" applyBorder="1" applyAlignment="1">
      <alignment vertical="top" wrapText="1"/>
    </xf>
    <xf numFmtId="0" fontId="16" fillId="10" borderId="1" xfId="0" applyFont="1" applyFill="1" applyBorder="1" applyAlignment="1">
      <alignment vertical="top" wrapText="1"/>
    </xf>
    <xf numFmtId="0" fontId="29" fillId="6" borderId="1" xfId="0" applyFont="1" applyFill="1" applyBorder="1" applyAlignment="1">
      <alignment vertical="top" wrapText="1"/>
    </xf>
    <xf numFmtId="0" fontId="27" fillId="15" borderId="1" xfId="0" applyFont="1" applyFill="1" applyBorder="1" applyAlignment="1">
      <alignment vertical="top" wrapText="1"/>
    </xf>
    <xf numFmtId="0" fontId="27" fillId="17" borderId="1" xfId="0" applyFont="1" applyFill="1" applyBorder="1" applyAlignment="1">
      <alignment vertical="top" wrapText="1"/>
    </xf>
    <xf numFmtId="0" fontId="27" fillId="19" borderId="1" xfId="0" quotePrefix="1" applyFont="1" applyFill="1" applyBorder="1" applyAlignment="1">
      <alignment vertical="top" wrapText="1"/>
    </xf>
    <xf numFmtId="0" fontId="16" fillId="28" borderId="1" xfId="0" applyFont="1" applyFill="1" applyBorder="1" applyAlignment="1">
      <alignment vertical="top" wrapText="1"/>
    </xf>
    <xf numFmtId="0" fontId="27" fillId="21" borderId="1" xfId="0" applyFont="1" applyFill="1" applyBorder="1" applyAlignment="1">
      <alignment vertical="top" wrapText="1"/>
    </xf>
    <xf numFmtId="0" fontId="27" fillId="23" borderId="1" xfId="0" applyFont="1" applyFill="1" applyBorder="1" applyAlignment="1">
      <alignment vertical="top" wrapText="1"/>
    </xf>
    <xf numFmtId="0" fontId="29" fillId="11" borderId="1" xfId="0" applyFont="1" applyFill="1" applyBorder="1" applyAlignment="1">
      <alignment vertical="top" wrapText="1"/>
    </xf>
    <xf numFmtId="0" fontId="16" fillId="8" borderId="1" xfId="0" applyFont="1" applyFill="1" applyBorder="1" applyAlignment="1">
      <alignment vertical="top" wrapText="1"/>
    </xf>
    <xf numFmtId="0" fontId="29" fillId="9" borderId="1" xfId="0" applyFont="1" applyFill="1" applyBorder="1" applyAlignment="1">
      <alignment vertical="top" wrapText="1"/>
    </xf>
    <xf numFmtId="0" fontId="29" fillId="9" borderId="10" xfId="0" applyFont="1" applyFill="1" applyBorder="1" applyAlignment="1">
      <alignment vertical="top" wrapText="1"/>
    </xf>
    <xf numFmtId="0" fontId="29" fillId="6" borderId="11" xfId="0" applyFont="1" applyFill="1" applyBorder="1" applyAlignment="1">
      <alignment vertical="top" wrapText="1"/>
    </xf>
    <xf numFmtId="0" fontId="16" fillId="9" borderId="11" xfId="0" applyFont="1" applyFill="1" applyBorder="1" applyAlignment="1">
      <alignment vertical="top" wrapText="1"/>
    </xf>
    <xf numFmtId="0" fontId="16" fillId="8" borderId="11" xfId="0" applyFont="1" applyFill="1" applyBorder="1" applyAlignment="1">
      <alignment vertical="top" wrapText="1"/>
    </xf>
    <xf numFmtId="0" fontId="29" fillId="9" borderId="11" xfId="0" applyFont="1" applyFill="1" applyBorder="1" applyAlignment="1">
      <alignment vertical="top" wrapText="1"/>
    </xf>
    <xf numFmtId="0" fontId="29" fillId="3" borderId="1" xfId="0" applyFont="1" applyFill="1" applyBorder="1" applyAlignment="1">
      <alignment vertical="top" wrapText="1"/>
    </xf>
    <xf numFmtId="0" fontId="27" fillId="33" borderId="0" xfId="0" applyFont="1" applyFill="1" applyBorder="1" applyAlignment="1">
      <alignment vertical="top" wrapText="1"/>
    </xf>
    <xf numFmtId="0" fontId="27" fillId="33" borderId="20" xfId="0" applyFont="1" applyFill="1" applyBorder="1" applyAlignment="1">
      <alignment vertical="top" wrapText="1"/>
    </xf>
    <xf numFmtId="0" fontId="30" fillId="0" borderId="0" xfId="0" applyFont="1" applyFill="1" applyBorder="1" applyAlignment="1">
      <alignment vertical="top" wrapText="1"/>
    </xf>
    <xf numFmtId="0" fontId="10" fillId="34" borderId="1" xfId="0" applyFont="1" applyFill="1" applyBorder="1" applyAlignment="1">
      <alignment horizontal="left" vertical="top" wrapText="1"/>
    </xf>
    <xf numFmtId="0" fontId="7" fillId="34" borderId="1" xfId="0" applyFont="1" applyFill="1" applyBorder="1" applyAlignment="1">
      <alignment horizontal="left" vertical="top" wrapText="1"/>
    </xf>
    <xf numFmtId="0" fontId="28" fillId="9" borderId="1" xfId="0" applyFont="1" applyFill="1" applyBorder="1" applyAlignment="1">
      <alignment vertical="top" wrapText="1"/>
    </xf>
    <xf numFmtId="0" fontId="9" fillId="3" borderId="4" xfId="0" applyFont="1" applyFill="1" applyBorder="1" applyAlignment="1">
      <alignment horizontal="left" vertical="top" wrapText="1"/>
    </xf>
    <xf numFmtId="0" fontId="9" fillId="3" borderId="1" xfId="0" applyFont="1" applyFill="1" applyBorder="1" applyAlignment="1">
      <alignment horizontal="left" vertical="top" wrapText="1"/>
    </xf>
    <xf numFmtId="16" fontId="7" fillId="3" borderId="1" xfId="0" applyNumberFormat="1" applyFont="1" applyFill="1" applyBorder="1" applyAlignment="1">
      <alignment horizontal="left" vertical="top" wrapText="1"/>
    </xf>
    <xf numFmtId="0" fontId="29" fillId="35" borderId="1" xfId="0" applyFont="1" applyFill="1" applyBorder="1" applyAlignment="1">
      <alignment vertical="top" wrapText="1"/>
    </xf>
    <xf numFmtId="0" fontId="1" fillId="3" borderId="1" xfId="0" applyFont="1" applyFill="1" applyBorder="1" applyAlignment="1">
      <alignment horizontal="left" vertical="top" wrapText="1"/>
    </xf>
    <xf numFmtId="0" fontId="0" fillId="3" borderId="0" xfId="0" applyFill="1" applyAlignment="1">
      <alignment horizontal="left" vertical="top" wrapText="1"/>
    </xf>
    <xf numFmtId="166" fontId="1" fillId="0" borderId="1" xfId="0" applyNumberFormat="1" applyFont="1" applyBorder="1" applyAlignment="1">
      <alignment horizontal="left" vertical="top" wrapText="1"/>
    </xf>
    <xf numFmtId="167" fontId="1" fillId="0" borderId="1" xfId="0" applyNumberFormat="1" applyFont="1" applyBorder="1" applyAlignment="1">
      <alignment horizontal="left" vertical="top" wrapText="1"/>
    </xf>
    <xf numFmtId="167" fontId="6" fillId="7" borderId="1" xfId="1" applyNumberFormat="1" applyFont="1" applyFill="1" applyBorder="1" applyAlignment="1">
      <alignment horizontal="left" vertical="top" wrapText="1"/>
    </xf>
    <xf numFmtId="0" fontId="7" fillId="11" borderId="10" xfId="0" applyFont="1" applyFill="1" applyBorder="1" applyAlignment="1">
      <alignment horizontal="left" vertical="top" wrapText="1"/>
    </xf>
    <xf numFmtId="0" fontId="7" fillId="0" borderId="21" xfId="0" applyFont="1" applyBorder="1" applyAlignment="1">
      <alignment horizontal="left" vertical="top" wrapText="1"/>
    </xf>
    <xf numFmtId="0" fontId="7" fillId="6" borderId="9" xfId="0" applyFont="1" applyFill="1" applyBorder="1" applyAlignment="1">
      <alignment horizontal="left" vertical="top" wrapText="1"/>
    </xf>
    <xf numFmtId="164" fontId="10" fillId="10" borderId="21" xfId="1" applyFont="1" applyFill="1" applyBorder="1" applyAlignment="1">
      <alignment horizontal="left" vertical="top" wrapText="1"/>
    </xf>
    <xf numFmtId="164" fontId="6" fillId="11" borderId="21" xfId="1" applyFont="1" applyFill="1" applyBorder="1" applyAlignment="1">
      <alignment horizontal="left" vertical="top" wrapText="1"/>
    </xf>
    <xf numFmtId="164" fontId="6" fillId="0" borderId="21" xfId="1" applyFont="1" applyBorder="1" applyAlignment="1">
      <alignment horizontal="left" vertical="top" wrapText="1"/>
    </xf>
    <xf numFmtId="164" fontId="3" fillId="11" borderId="21" xfId="1" applyFont="1" applyFill="1" applyBorder="1" applyAlignment="1">
      <alignment horizontal="left" vertical="top" wrapText="1"/>
    </xf>
    <xf numFmtId="164" fontId="13" fillId="0" borderId="22" xfId="1" applyFont="1" applyBorder="1" applyAlignment="1">
      <alignment horizontal="left" vertical="top" wrapText="1"/>
    </xf>
    <xf numFmtId="164" fontId="6" fillId="0" borderId="23" xfId="1" applyFont="1" applyBorder="1" applyAlignment="1">
      <alignment horizontal="left" vertical="top" wrapText="1"/>
    </xf>
    <xf numFmtId="164" fontId="6" fillId="3" borderId="21" xfId="1" applyFont="1" applyFill="1" applyBorder="1" applyAlignment="1">
      <alignment horizontal="left" vertical="top" wrapText="1"/>
    </xf>
    <xf numFmtId="0" fontId="10" fillId="26" borderId="8" xfId="0" applyFont="1" applyFill="1" applyBorder="1" applyAlignment="1">
      <alignment horizontal="left" vertical="top" wrapText="1"/>
    </xf>
    <xf numFmtId="0" fontId="10" fillId="26" borderId="9" xfId="0" applyFont="1" applyFill="1" applyBorder="1" applyAlignment="1">
      <alignment horizontal="left" vertical="top" wrapText="1"/>
    </xf>
    <xf numFmtId="0" fontId="10" fillId="26" borderId="10" xfId="0" applyFont="1" applyFill="1" applyBorder="1" applyAlignment="1">
      <alignment horizontal="left" vertical="top" wrapText="1"/>
    </xf>
    <xf numFmtId="0" fontId="10" fillId="29" borderId="8" xfId="0" applyFont="1" applyFill="1" applyBorder="1" applyAlignment="1">
      <alignment horizontal="left" vertical="top" wrapText="1"/>
    </xf>
    <xf numFmtId="0" fontId="10" fillId="29" borderId="9" xfId="0" applyFont="1" applyFill="1" applyBorder="1" applyAlignment="1">
      <alignment horizontal="left" vertical="top" wrapText="1"/>
    </xf>
    <xf numFmtId="0" fontId="10" fillId="29" borderId="10" xfId="0" applyFont="1" applyFill="1" applyBorder="1" applyAlignment="1">
      <alignment horizontal="left" vertical="top" wrapText="1"/>
    </xf>
    <xf numFmtId="0" fontId="10" fillId="32" borderId="1" xfId="0" applyFont="1" applyFill="1" applyBorder="1" applyAlignment="1">
      <alignment horizontal="left" vertical="top" wrapText="1"/>
    </xf>
    <xf numFmtId="0" fontId="20" fillId="16" borderId="8" xfId="0" applyFont="1" applyFill="1" applyBorder="1" applyAlignment="1">
      <alignment horizontal="left" vertical="top" wrapText="1"/>
    </xf>
    <xf numFmtId="0" fontId="20" fillId="16" borderId="9" xfId="0" applyFont="1" applyFill="1" applyBorder="1" applyAlignment="1">
      <alignment horizontal="left" vertical="top" wrapText="1"/>
    </xf>
    <xf numFmtId="0" fontId="20" fillId="16" borderId="10" xfId="0" applyFont="1" applyFill="1" applyBorder="1" applyAlignment="1">
      <alignment horizontal="left" vertical="top" wrapText="1"/>
    </xf>
    <xf numFmtId="0" fontId="10" fillId="29" borderId="1" xfId="0" applyFont="1" applyFill="1" applyBorder="1" applyAlignment="1">
      <alignment horizontal="left" vertical="top" wrapText="1"/>
    </xf>
    <xf numFmtId="0" fontId="10" fillId="31" borderId="8" xfId="0" applyFont="1" applyFill="1" applyBorder="1" applyAlignment="1">
      <alignment horizontal="left" vertical="top" wrapText="1"/>
    </xf>
    <xf numFmtId="0" fontId="10" fillId="31" borderId="9" xfId="0" applyFont="1" applyFill="1" applyBorder="1" applyAlignment="1">
      <alignment horizontal="left" vertical="top" wrapText="1"/>
    </xf>
    <xf numFmtId="0" fontId="10" fillId="31" borderId="10" xfId="0" applyFont="1" applyFill="1" applyBorder="1" applyAlignment="1">
      <alignment horizontal="left" vertical="top" wrapText="1"/>
    </xf>
    <xf numFmtId="0" fontId="20" fillId="2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1" xfId="0" applyFont="1" applyFill="1" applyBorder="1" applyAlignment="1">
      <alignment horizontal="left" vertical="top" wrapText="1"/>
    </xf>
    <xf numFmtId="0" fontId="10" fillId="8" borderId="8"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10" fillId="8" borderId="10" xfId="0" applyFont="1" applyFill="1" applyBorder="1" applyAlignment="1">
      <alignment horizontal="left" vertical="center" wrapText="1"/>
    </xf>
    <xf numFmtId="0" fontId="20" fillId="12" borderId="8" xfId="0" applyFont="1" applyFill="1" applyBorder="1" applyAlignment="1">
      <alignment horizontal="left" vertical="top" wrapText="1"/>
    </xf>
    <xf numFmtId="0" fontId="20" fillId="12" borderId="9" xfId="0" applyFont="1" applyFill="1" applyBorder="1" applyAlignment="1">
      <alignment horizontal="left" vertical="top" wrapText="1"/>
    </xf>
    <xf numFmtId="0" fontId="20" fillId="12" borderId="10"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4" xfId="0" applyFont="1" applyFill="1" applyBorder="1" applyAlignment="1">
      <alignment horizontal="left" vertical="top" wrapText="1"/>
    </xf>
    <xf numFmtId="0" fontId="6" fillId="4" borderId="14"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11" xfId="0" applyFont="1" applyFill="1" applyBorder="1" applyAlignment="1">
      <alignment vertical="top" wrapText="1"/>
    </xf>
    <xf numFmtId="0" fontId="6" fillId="4" borderId="12" xfId="0" applyFont="1" applyFill="1" applyBorder="1" applyAlignment="1">
      <alignment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10"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13" xfId="0" applyFont="1" applyFill="1" applyBorder="1" applyAlignment="1">
      <alignment horizontal="center" vertical="top" wrapText="1"/>
    </xf>
    <xf numFmtId="0" fontId="10" fillId="8" borderId="1" xfId="0" applyFont="1" applyFill="1" applyBorder="1" applyAlignment="1">
      <alignment horizontal="left" vertical="top" wrapText="1"/>
    </xf>
    <xf numFmtId="0" fontId="11" fillId="8" borderId="1" xfId="0" applyFont="1" applyFill="1" applyBorder="1" applyAlignment="1">
      <alignment horizontal="left" vertical="top" wrapText="1"/>
    </xf>
    <xf numFmtId="0" fontId="10" fillId="24" borderId="1" xfId="0" applyFont="1" applyFill="1" applyBorder="1" applyAlignment="1">
      <alignment horizontal="left" vertical="top" wrapText="1"/>
    </xf>
    <xf numFmtId="0" fontId="20" fillId="14" borderId="1" xfId="0" applyFont="1" applyFill="1" applyBorder="1" applyAlignment="1">
      <alignment horizontal="left" vertical="top" wrapText="1"/>
    </xf>
    <xf numFmtId="0" fontId="20" fillId="14" borderId="8" xfId="0" applyFont="1" applyFill="1" applyBorder="1" applyAlignment="1">
      <alignment horizontal="left" vertical="top" wrapText="1"/>
    </xf>
    <xf numFmtId="0" fontId="20" fillId="14" borderId="9" xfId="0" applyFont="1" applyFill="1" applyBorder="1" applyAlignment="1">
      <alignment horizontal="left" vertical="top" wrapText="1"/>
    </xf>
    <xf numFmtId="0" fontId="20" fillId="14" borderId="10" xfId="0" applyFont="1" applyFill="1" applyBorder="1" applyAlignment="1">
      <alignment horizontal="left" vertical="top" wrapText="1"/>
    </xf>
    <xf numFmtId="0" fontId="10" fillId="9" borderId="1" xfId="0" applyFont="1" applyFill="1" applyBorder="1" applyAlignment="1">
      <alignment horizontal="left" vertical="top" wrapText="1"/>
    </xf>
    <xf numFmtId="0" fontId="20" fillId="18" borderId="1" xfId="0" applyFont="1" applyFill="1" applyBorder="1" applyAlignment="1">
      <alignment horizontal="left" vertical="top" wrapText="1"/>
    </xf>
    <xf numFmtId="0" fontId="20" fillId="20" borderId="1" xfId="0" applyFont="1" applyFill="1" applyBorder="1" applyAlignment="1">
      <alignment horizontal="left" vertical="top" wrapText="1"/>
    </xf>
    <xf numFmtId="0" fontId="10" fillId="32" borderId="8" xfId="0" applyFont="1" applyFill="1" applyBorder="1" applyAlignment="1">
      <alignment horizontal="left" vertical="top" wrapText="1"/>
    </xf>
    <xf numFmtId="0" fontId="10" fillId="32" borderId="9" xfId="0" applyFont="1" applyFill="1" applyBorder="1" applyAlignment="1">
      <alignment horizontal="left" vertical="top" wrapText="1"/>
    </xf>
    <xf numFmtId="0" fontId="10" fillId="32" borderId="10" xfId="0" applyFont="1" applyFill="1" applyBorder="1" applyAlignment="1">
      <alignment horizontal="left" vertical="top" wrapText="1"/>
    </xf>
    <xf numFmtId="0" fontId="20" fillId="22" borderId="8" xfId="0" applyFont="1" applyFill="1" applyBorder="1" applyAlignment="1">
      <alignment horizontal="left" vertical="top" wrapText="1"/>
    </xf>
    <xf numFmtId="0" fontId="20" fillId="22" borderId="9" xfId="0" applyFont="1" applyFill="1" applyBorder="1" applyAlignment="1">
      <alignment horizontal="left" vertical="top" wrapText="1"/>
    </xf>
    <xf numFmtId="0" fontId="20" fillId="22" borderId="10" xfId="0" applyFont="1" applyFill="1" applyBorder="1" applyAlignment="1">
      <alignment horizontal="left" vertical="top" wrapText="1"/>
    </xf>
    <xf numFmtId="0" fontId="25" fillId="33" borderId="0" xfId="0" applyFont="1" applyFill="1" applyBorder="1" applyAlignment="1">
      <alignment horizontal="center" vertical="top" wrapText="1"/>
    </xf>
    <xf numFmtId="0" fontId="25" fillId="33" borderId="20" xfId="0" applyFont="1" applyFill="1" applyBorder="1" applyAlignment="1">
      <alignment horizontal="center" vertical="top" wrapText="1"/>
    </xf>
    <xf numFmtId="0" fontId="10" fillId="9" borderId="12" xfId="0" applyFont="1" applyFill="1" applyBorder="1" applyAlignment="1">
      <alignment horizontal="left" vertical="top" wrapText="1"/>
    </xf>
    <xf numFmtId="0" fontId="10" fillId="9" borderId="8" xfId="0" applyFont="1" applyFill="1" applyBorder="1" applyAlignment="1">
      <alignment horizontal="left" vertical="top" wrapText="1"/>
    </xf>
    <xf numFmtId="0" fontId="10" fillId="9" borderId="9" xfId="0" applyFont="1" applyFill="1" applyBorder="1" applyAlignment="1">
      <alignment horizontal="left" vertical="top" wrapText="1"/>
    </xf>
    <xf numFmtId="0" fontId="10" fillId="9" borderId="10" xfId="0" applyFont="1" applyFill="1" applyBorder="1" applyAlignment="1">
      <alignment horizontal="left" vertical="top" wrapText="1"/>
    </xf>
    <xf numFmtId="0" fontId="10" fillId="8" borderId="8" xfId="0" applyFont="1" applyFill="1" applyBorder="1" applyAlignment="1">
      <alignment horizontal="left" vertical="top" wrapText="1"/>
    </xf>
    <xf numFmtId="0" fontId="10" fillId="8" borderId="9" xfId="0" applyFont="1" applyFill="1" applyBorder="1" applyAlignment="1">
      <alignment horizontal="left" vertical="top" wrapText="1"/>
    </xf>
    <xf numFmtId="0" fontId="10" fillId="8" borderId="10" xfId="0" applyFont="1" applyFill="1" applyBorder="1" applyAlignment="1">
      <alignment horizontal="left" vertical="top" wrapText="1"/>
    </xf>
  </cellXfs>
  <cellStyles count="2">
    <cellStyle name="Standaard" xfId="0" builtinId="0"/>
    <cellStyle name="Valuta" xfId="1" builtinId="4"/>
  </cellStyles>
  <dxfs count="0"/>
  <tableStyles count="0" defaultTableStyle="TableStyleMedium9" defaultPivotStyle="PivotStyleLight16"/>
  <colors>
    <mruColors>
      <color rgb="FF006FB7"/>
      <color rgb="FF39B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212653</xdr:colOff>
      <xdr:row>0</xdr:row>
      <xdr:rowOff>17721</xdr:rowOff>
    </xdr:from>
    <xdr:to>
      <xdr:col>3</xdr:col>
      <xdr:colOff>437887</xdr:colOff>
      <xdr:row>0</xdr:row>
      <xdr:rowOff>665514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53" y="17721"/>
          <a:ext cx="1883202" cy="657318"/>
        </a:xfrm>
        <a:prstGeom prst="rect">
          <a:avLst/>
        </a:prstGeom>
      </xdr:spPr>
    </xdr:pic>
    <xdr:clientData/>
  </xdr:twoCellAnchor>
</xdr:wsDr>
</file>

<file path=xl/theme/theme1.xml><?xml version="1.0" encoding="utf-8"?>
<a:theme xmlns:a="http://schemas.openxmlformats.org/drawingml/2006/main" name="Kantoorthema">
  <a:themeElements>
    <a:clrScheme name="Gezinssport Vlaanderen">
      <a:dk1>
        <a:sysClr val="windowText" lastClr="000000"/>
      </a:dk1>
      <a:lt1>
        <a:sysClr val="window" lastClr="FFFFFF"/>
      </a:lt1>
      <a:dk2>
        <a:srgbClr val="44546A"/>
      </a:dk2>
      <a:lt2>
        <a:srgbClr val="E7E6E6"/>
      </a:lt2>
      <a:accent1>
        <a:srgbClr val="F8DC4E"/>
      </a:accent1>
      <a:accent2>
        <a:srgbClr val="D78024"/>
      </a:accent2>
      <a:accent3>
        <a:srgbClr val="C63432"/>
      </a:accent3>
      <a:accent4>
        <a:srgbClr val="4482B5"/>
      </a:accent4>
      <a:accent5>
        <a:srgbClr val="70AC4D"/>
      </a:accent5>
      <a:accent6>
        <a:srgbClr val="000000"/>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04"/>
  <sheetViews>
    <sheetView tabSelected="1" zoomScale="80" zoomScaleNormal="80" workbookViewId="0">
      <pane xSplit="8" ySplit="2" topLeftCell="I3" activePane="bottomRight" state="frozen"/>
      <selection pane="topRight" activeCell="I1" sqref="I1"/>
      <selection pane="bottomLeft" activeCell="A3" sqref="A3"/>
      <selection pane="bottomRight" activeCell="A11" sqref="A11"/>
    </sheetView>
  </sheetViews>
  <sheetFormatPr defaultColWidth="8.88671875" defaultRowHeight="14.4" x14ac:dyDescent="0.3"/>
  <cols>
    <col min="1" max="1" width="9" style="66" customWidth="1"/>
    <col min="2" max="2" width="7.6640625" style="66" customWidth="1"/>
    <col min="3" max="3" width="7.33203125" style="66" customWidth="1"/>
    <col min="4" max="4" width="67.33203125" style="66" customWidth="1"/>
    <col min="5" max="12" width="7.88671875" style="66" customWidth="1"/>
    <col min="13" max="13" width="21.21875" style="231" customWidth="1"/>
    <col min="14" max="14" width="10.5546875" style="66" customWidth="1"/>
    <col min="15" max="15" width="13" style="66" customWidth="1"/>
    <col min="16" max="17" width="19.33203125" style="66" bestFit="1" customWidth="1"/>
    <col min="18" max="23" width="19.33203125" style="12" bestFit="1" customWidth="1"/>
    <col min="24" max="24" width="9.44140625" style="12" customWidth="1"/>
    <col min="25" max="25" width="9.88671875" style="12" customWidth="1"/>
    <col min="26" max="26" width="9.5546875" style="12" customWidth="1"/>
    <col min="27" max="27" width="9.6640625" style="12" customWidth="1"/>
    <col min="28" max="28" width="9.33203125" style="12" customWidth="1"/>
    <col min="29" max="29" width="9.44140625" style="12" customWidth="1"/>
    <col min="30" max="30" width="8.88671875" style="12" customWidth="1"/>
    <col min="31" max="31" width="9.33203125" style="12" customWidth="1"/>
    <col min="32" max="16384" width="8.88671875" style="12"/>
  </cols>
  <sheetData>
    <row r="1" spans="1:31" ht="54" customHeight="1" thickTop="1" thickBot="1" x14ac:dyDescent="0.35">
      <c r="A1" s="279"/>
      <c r="B1" s="280"/>
      <c r="C1" s="280"/>
      <c r="D1" s="281"/>
      <c r="E1" s="289" t="s">
        <v>0</v>
      </c>
      <c r="F1" s="289"/>
      <c r="G1" s="289"/>
      <c r="H1" s="290"/>
      <c r="I1" s="286" t="s">
        <v>144</v>
      </c>
      <c r="J1" s="287"/>
      <c r="K1" s="287"/>
      <c r="L1" s="288"/>
      <c r="M1" s="284" t="s">
        <v>25</v>
      </c>
      <c r="N1" s="282" t="s">
        <v>1</v>
      </c>
      <c r="O1" s="271" t="s">
        <v>107</v>
      </c>
      <c r="P1" s="271" t="s">
        <v>145</v>
      </c>
      <c r="Q1" s="271"/>
      <c r="R1" s="269" t="s">
        <v>146</v>
      </c>
      <c r="S1" s="269"/>
      <c r="T1" s="269" t="s">
        <v>147</v>
      </c>
      <c r="U1" s="269"/>
      <c r="V1" s="269" t="s">
        <v>148</v>
      </c>
      <c r="W1" s="269"/>
      <c r="X1" s="269" t="s">
        <v>149</v>
      </c>
      <c r="Y1" s="270"/>
      <c r="Z1" s="269" t="s">
        <v>150</v>
      </c>
      <c r="AA1" s="270"/>
      <c r="AB1" s="269" t="s">
        <v>151</v>
      </c>
      <c r="AC1" s="270"/>
      <c r="AD1" s="269" t="s">
        <v>152</v>
      </c>
      <c r="AE1" s="270"/>
    </row>
    <row r="2" spans="1:31" ht="24.6" thickBot="1" x14ac:dyDescent="0.35">
      <c r="A2" s="13" t="s">
        <v>4</v>
      </c>
      <c r="B2" s="1" t="s">
        <v>5</v>
      </c>
      <c r="C2" s="1" t="s">
        <v>7</v>
      </c>
      <c r="D2" s="1" t="s">
        <v>6</v>
      </c>
      <c r="E2" s="14">
        <v>2021</v>
      </c>
      <c r="F2" s="14">
        <v>2022</v>
      </c>
      <c r="G2" s="14">
        <v>2023</v>
      </c>
      <c r="H2" s="15">
        <v>2024</v>
      </c>
      <c r="I2" s="82">
        <v>2021</v>
      </c>
      <c r="J2" s="82">
        <v>2022</v>
      </c>
      <c r="K2" s="82">
        <v>2023</v>
      </c>
      <c r="L2" s="15">
        <v>2024</v>
      </c>
      <c r="M2" s="285"/>
      <c r="N2" s="283"/>
      <c r="O2" s="272"/>
      <c r="P2" s="16" t="s">
        <v>2</v>
      </c>
      <c r="Q2" s="16" t="s">
        <v>3</v>
      </c>
      <c r="R2" s="17" t="s">
        <v>2</v>
      </c>
      <c r="S2" s="17" t="s">
        <v>3</v>
      </c>
      <c r="T2" s="17" t="s">
        <v>2</v>
      </c>
      <c r="U2" s="17" t="s">
        <v>3</v>
      </c>
      <c r="V2" s="17" t="s">
        <v>2</v>
      </c>
      <c r="W2" s="17" t="s">
        <v>3</v>
      </c>
      <c r="X2" s="17" t="s">
        <v>2</v>
      </c>
      <c r="Y2" s="18" t="s">
        <v>3</v>
      </c>
      <c r="Z2" s="17" t="s">
        <v>2</v>
      </c>
      <c r="AA2" s="18" t="s">
        <v>3</v>
      </c>
      <c r="AB2" s="17" t="s">
        <v>2</v>
      </c>
      <c r="AC2" s="18" t="s">
        <v>3</v>
      </c>
      <c r="AD2" s="17" t="s">
        <v>2</v>
      </c>
      <c r="AE2" s="18" t="s">
        <v>3</v>
      </c>
    </row>
    <row r="3" spans="1:31" s="89" customFormat="1" ht="42.6" customHeight="1" thickBot="1" x14ac:dyDescent="0.35">
      <c r="A3" s="95" t="s">
        <v>10</v>
      </c>
      <c r="B3" s="96"/>
      <c r="C3" s="96"/>
      <c r="D3" s="276" t="s">
        <v>157</v>
      </c>
      <c r="E3" s="277"/>
      <c r="F3" s="277"/>
      <c r="G3" s="277"/>
      <c r="H3" s="278"/>
      <c r="I3" s="87"/>
      <c r="J3" s="87"/>
      <c r="K3" s="87"/>
      <c r="L3" s="87"/>
      <c r="M3" s="211"/>
      <c r="N3" s="98" t="s">
        <v>166</v>
      </c>
      <c r="O3" s="98" t="s">
        <v>509</v>
      </c>
      <c r="P3" s="207">
        <f>(P4+P9+P14+P18+P22+P27)</f>
        <v>21000</v>
      </c>
      <c r="Q3" s="207">
        <f t="shared" ref="Q3:W3" si="0">(Q4+Q9+Q14+Q18+Q22+Q27)</f>
        <v>3000</v>
      </c>
      <c r="R3" s="207">
        <f t="shared" si="0"/>
        <v>21880</v>
      </c>
      <c r="S3" s="207">
        <f t="shared" si="0"/>
        <v>3060</v>
      </c>
      <c r="T3" s="207">
        <f t="shared" si="0"/>
        <v>22267.599999999999</v>
      </c>
      <c r="U3" s="207">
        <f t="shared" si="0"/>
        <v>3121.2000000000003</v>
      </c>
      <c r="V3" s="207">
        <f t="shared" si="0"/>
        <v>22662.951999999997</v>
      </c>
      <c r="W3" s="207">
        <f t="shared" si="0"/>
        <v>3183.6240000000003</v>
      </c>
      <c r="X3" s="88"/>
      <c r="Y3" s="88"/>
      <c r="Z3" s="88"/>
      <c r="AA3" s="88"/>
      <c r="AB3" s="88"/>
      <c r="AC3" s="88"/>
      <c r="AD3" s="88"/>
      <c r="AE3" s="88"/>
    </row>
    <row r="4" spans="1:31" s="41" customFormat="1" ht="32.4" customHeight="1" thickBot="1" x14ac:dyDescent="0.35">
      <c r="A4" s="90"/>
      <c r="B4" s="91" t="s">
        <v>8</v>
      </c>
      <c r="C4" s="84"/>
      <c r="D4" s="273" t="s">
        <v>158</v>
      </c>
      <c r="E4" s="274"/>
      <c r="F4" s="274"/>
      <c r="G4" s="274"/>
      <c r="H4" s="275"/>
      <c r="I4" s="92"/>
      <c r="J4" s="92"/>
      <c r="K4" s="92"/>
      <c r="L4" s="92"/>
      <c r="M4" s="212" t="s">
        <v>447</v>
      </c>
      <c r="N4" s="47" t="s">
        <v>166</v>
      </c>
      <c r="O4" s="36" t="s">
        <v>510</v>
      </c>
      <c r="P4" s="48">
        <f>SUM(P5:P8)</f>
        <v>2000</v>
      </c>
      <c r="Q4" s="48">
        <f t="shared" ref="Q4:W4" si="1">SUM(Q5:Q8)</f>
        <v>0</v>
      </c>
      <c r="R4" s="48">
        <f t="shared" si="1"/>
        <v>2500</v>
      </c>
      <c r="S4" s="48">
        <f t="shared" si="1"/>
        <v>0</v>
      </c>
      <c r="T4" s="48">
        <f t="shared" si="1"/>
        <v>2500</v>
      </c>
      <c r="U4" s="48">
        <f t="shared" si="1"/>
        <v>0</v>
      </c>
      <c r="V4" s="48">
        <f t="shared" si="1"/>
        <v>2500</v>
      </c>
      <c r="W4" s="48">
        <f t="shared" si="1"/>
        <v>0</v>
      </c>
      <c r="X4" s="48"/>
      <c r="Y4" s="48"/>
      <c r="Z4" s="48"/>
      <c r="AA4" s="48"/>
      <c r="AB4" s="48"/>
      <c r="AC4" s="48"/>
      <c r="AD4" s="48"/>
      <c r="AE4" s="48"/>
    </row>
    <row r="5" spans="1:31" ht="29.4" thickBot="1" x14ac:dyDescent="0.35">
      <c r="A5" s="22"/>
      <c r="B5" s="23"/>
      <c r="C5" s="2" t="s">
        <v>9</v>
      </c>
      <c r="D5" s="2" t="s">
        <v>159</v>
      </c>
      <c r="E5" s="97" t="s">
        <v>164</v>
      </c>
      <c r="F5" s="2" t="s">
        <v>163</v>
      </c>
      <c r="G5" s="2" t="s">
        <v>163</v>
      </c>
      <c r="H5" s="2" t="s">
        <v>163</v>
      </c>
      <c r="I5" s="2"/>
      <c r="J5" s="2"/>
      <c r="K5" s="2"/>
      <c r="L5" s="2"/>
      <c r="M5" s="234"/>
      <c r="N5" s="2" t="s">
        <v>166</v>
      </c>
      <c r="O5" s="25" t="s">
        <v>511</v>
      </c>
      <c r="P5" s="248"/>
      <c r="Q5" s="248"/>
      <c r="R5" s="50"/>
      <c r="S5" s="50"/>
      <c r="T5" s="50"/>
      <c r="U5" s="50"/>
      <c r="V5" s="50"/>
      <c r="W5" s="50"/>
      <c r="X5" s="28"/>
      <c r="Y5" s="28"/>
      <c r="Z5" s="28"/>
      <c r="AA5" s="28"/>
      <c r="AB5" s="28"/>
      <c r="AC5" s="28"/>
      <c r="AD5" s="28"/>
      <c r="AE5" s="28"/>
    </row>
    <row r="6" spans="1:31" ht="43.8" thickBot="1" x14ac:dyDescent="0.35">
      <c r="A6" s="22"/>
      <c r="B6" s="23"/>
      <c r="C6" s="2" t="s">
        <v>12</v>
      </c>
      <c r="D6" s="9" t="s">
        <v>156</v>
      </c>
      <c r="E6" s="2" t="s">
        <v>163</v>
      </c>
      <c r="F6" s="2" t="s">
        <v>163</v>
      </c>
      <c r="G6" s="2" t="s">
        <v>163</v>
      </c>
      <c r="H6" s="2" t="s">
        <v>163</v>
      </c>
      <c r="I6" s="2"/>
      <c r="J6" s="2"/>
      <c r="K6" s="2"/>
      <c r="L6" s="2"/>
      <c r="M6" s="234" t="s">
        <v>160</v>
      </c>
      <c r="N6" s="2" t="s">
        <v>166</v>
      </c>
      <c r="O6" s="25" t="s">
        <v>512</v>
      </c>
      <c r="P6" s="249">
        <v>1000</v>
      </c>
      <c r="Q6" s="253"/>
      <c r="R6" s="27">
        <v>1000</v>
      </c>
      <c r="S6" s="50">
        <f>Q6*1.02</f>
        <v>0</v>
      </c>
      <c r="T6" s="27">
        <v>1000</v>
      </c>
      <c r="U6" s="50"/>
      <c r="V6" s="27">
        <v>1000</v>
      </c>
      <c r="W6" s="50">
        <f>U6*1.02</f>
        <v>0</v>
      </c>
      <c r="X6" s="28"/>
      <c r="Y6" s="28"/>
      <c r="Z6" s="28"/>
      <c r="AA6" s="28"/>
      <c r="AB6" s="28"/>
      <c r="AC6" s="28"/>
      <c r="AD6" s="28"/>
      <c r="AE6" s="28"/>
    </row>
    <row r="7" spans="1:31" ht="29.4" thickBot="1" x14ac:dyDescent="0.35">
      <c r="A7" s="22"/>
      <c r="B7" s="23"/>
      <c r="C7" s="2" t="s">
        <v>13</v>
      </c>
      <c r="D7" s="9" t="s">
        <v>161</v>
      </c>
      <c r="E7" s="29" t="s">
        <v>165</v>
      </c>
      <c r="F7" s="29" t="s">
        <v>165</v>
      </c>
      <c r="G7" s="29" t="s">
        <v>165</v>
      </c>
      <c r="H7" s="29" t="s">
        <v>165</v>
      </c>
      <c r="I7" s="29"/>
      <c r="J7" s="29"/>
      <c r="K7" s="29"/>
      <c r="L7" s="29"/>
      <c r="M7" s="234" t="s">
        <v>162</v>
      </c>
      <c r="N7" s="2" t="s">
        <v>166</v>
      </c>
      <c r="O7" s="25" t="s">
        <v>513</v>
      </c>
      <c r="P7" s="248"/>
      <c r="Q7" s="248"/>
      <c r="R7" s="27">
        <f t="shared" ref="R7:S69" si="2">P7*1.02</f>
        <v>0</v>
      </c>
      <c r="S7" s="28">
        <f t="shared" ref="S7:S67" si="3">Q7*1.02</f>
        <v>0</v>
      </c>
      <c r="T7" s="28">
        <f t="shared" ref="T7:U69" si="4">R7*1.02</f>
        <v>0</v>
      </c>
      <c r="U7" s="28">
        <f t="shared" ref="U7:U67" si="5">S7*1.02</f>
        <v>0</v>
      </c>
      <c r="V7" s="28">
        <f t="shared" ref="V7:W69" si="6">T7*1.02</f>
        <v>0</v>
      </c>
      <c r="W7" s="28">
        <f t="shared" ref="W7:W67" si="7">U7*1.02</f>
        <v>0</v>
      </c>
      <c r="X7" s="28"/>
      <c r="Y7" s="28"/>
      <c r="Z7" s="28"/>
      <c r="AA7" s="28"/>
      <c r="AB7" s="28"/>
      <c r="AC7" s="28"/>
      <c r="AD7" s="28"/>
      <c r="AE7" s="28"/>
    </row>
    <row r="8" spans="1:31" ht="15" thickBot="1" x14ac:dyDescent="0.35">
      <c r="A8" s="22"/>
      <c r="B8" s="23"/>
      <c r="C8" s="2" t="s">
        <v>14</v>
      </c>
      <c r="D8" s="197" t="s">
        <v>396</v>
      </c>
      <c r="E8" s="29" t="s">
        <v>163</v>
      </c>
      <c r="F8" s="29" t="s">
        <v>163</v>
      </c>
      <c r="G8" s="29" t="s">
        <v>163</v>
      </c>
      <c r="H8" s="29" t="s">
        <v>163</v>
      </c>
      <c r="I8" s="29"/>
      <c r="J8" s="29"/>
      <c r="K8" s="29"/>
      <c r="L8" s="29"/>
      <c r="M8" s="234"/>
      <c r="N8" s="2"/>
      <c r="O8" s="25" t="s">
        <v>514</v>
      </c>
      <c r="P8" s="249">
        <v>1000</v>
      </c>
      <c r="Q8" s="253"/>
      <c r="R8" s="27">
        <v>1500</v>
      </c>
      <c r="S8" s="28">
        <f t="shared" si="3"/>
        <v>0</v>
      </c>
      <c r="T8" s="27">
        <v>1500</v>
      </c>
      <c r="U8" s="28">
        <f t="shared" si="5"/>
        <v>0</v>
      </c>
      <c r="V8" s="27">
        <v>1500</v>
      </c>
      <c r="W8" s="28">
        <f t="shared" si="7"/>
        <v>0</v>
      </c>
      <c r="X8" s="28"/>
      <c r="Y8" s="28"/>
      <c r="Z8" s="28"/>
      <c r="AA8" s="28"/>
      <c r="AB8" s="28"/>
      <c r="AC8" s="28"/>
      <c r="AD8" s="28"/>
      <c r="AE8" s="28"/>
    </row>
    <row r="9" spans="1:31" s="41" customFormat="1" ht="31.2" customHeight="1" thickBot="1" x14ac:dyDescent="0.35">
      <c r="A9" s="90"/>
      <c r="B9" s="84" t="s">
        <v>11</v>
      </c>
      <c r="C9" s="93"/>
      <c r="D9" s="273" t="s">
        <v>153</v>
      </c>
      <c r="E9" s="274"/>
      <c r="F9" s="274"/>
      <c r="G9" s="274"/>
      <c r="H9" s="275"/>
      <c r="I9" s="93"/>
      <c r="J9" s="93"/>
      <c r="K9" s="93"/>
      <c r="L9" s="93"/>
      <c r="M9" s="212" t="s">
        <v>395</v>
      </c>
      <c r="N9" s="47" t="s">
        <v>166</v>
      </c>
      <c r="O9" s="36" t="s">
        <v>515</v>
      </c>
      <c r="P9" s="48">
        <f>SUM(P10:P13)</f>
        <v>7000</v>
      </c>
      <c r="Q9" s="48">
        <f t="shared" ref="Q9:W9" si="8">SUM(Q10:Q13)</f>
        <v>0</v>
      </c>
      <c r="R9" s="48">
        <f t="shared" si="8"/>
        <v>7140</v>
      </c>
      <c r="S9" s="48">
        <f t="shared" si="8"/>
        <v>0</v>
      </c>
      <c r="T9" s="48">
        <f t="shared" si="8"/>
        <v>7282.8</v>
      </c>
      <c r="U9" s="48">
        <f t="shared" si="8"/>
        <v>0</v>
      </c>
      <c r="V9" s="48">
        <f t="shared" si="8"/>
        <v>7428.4560000000001</v>
      </c>
      <c r="W9" s="48">
        <f t="shared" si="8"/>
        <v>0</v>
      </c>
      <c r="X9" s="48"/>
      <c r="Y9" s="48"/>
      <c r="Z9" s="48"/>
      <c r="AA9" s="48"/>
      <c r="AB9" s="48"/>
      <c r="AC9" s="48"/>
      <c r="AD9" s="48"/>
      <c r="AE9" s="48"/>
    </row>
    <row r="10" spans="1:31" ht="29.4" thickBot="1" x14ac:dyDescent="0.35">
      <c r="A10" s="22"/>
      <c r="B10" s="23"/>
      <c r="C10" s="2" t="s">
        <v>15</v>
      </c>
      <c r="D10" s="2" t="s">
        <v>313</v>
      </c>
      <c r="E10" s="29" t="s">
        <v>318</v>
      </c>
      <c r="F10" s="29" t="s">
        <v>318</v>
      </c>
      <c r="G10" s="29" t="s">
        <v>318</v>
      </c>
      <c r="H10" s="29" t="s">
        <v>318</v>
      </c>
      <c r="I10" s="29"/>
      <c r="J10" s="29"/>
      <c r="K10" s="29"/>
      <c r="L10" s="29"/>
      <c r="M10" s="222"/>
      <c r="N10" s="2" t="s">
        <v>166</v>
      </c>
      <c r="O10" s="25" t="s">
        <v>518</v>
      </c>
      <c r="P10" s="50"/>
      <c r="Q10" s="50"/>
      <c r="R10" s="50"/>
      <c r="S10" s="50"/>
      <c r="T10" s="50"/>
      <c r="U10" s="50"/>
      <c r="V10" s="50"/>
      <c r="W10" s="50"/>
      <c r="X10" s="27"/>
      <c r="Y10" s="27"/>
      <c r="Z10" s="27"/>
      <c r="AA10" s="27"/>
      <c r="AB10" s="27"/>
      <c r="AC10" s="27"/>
      <c r="AD10" s="27"/>
      <c r="AE10" s="27"/>
    </row>
    <row r="11" spans="1:31" ht="29.4" thickBot="1" x14ac:dyDescent="0.35">
      <c r="A11" s="22"/>
      <c r="B11" s="23"/>
      <c r="C11" s="2" t="s">
        <v>16</v>
      </c>
      <c r="D11" s="8" t="s">
        <v>154</v>
      </c>
      <c r="E11" s="29" t="s">
        <v>317</v>
      </c>
      <c r="F11" s="29" t="s">
        <v>317</v>
      </c>
      <c r="G11" s="29" t="s">
        <v>317</v>
      </c>
      <c r="H11" s="29" t="s">
        <v>317</v>
      </c>
      <c r="I11" s="29"/>
      <c r="J11" s="29"/>
      <c r="K11" s="29"/>
      <c r="L11" s="29"/>
      <c r="M11" s="234" t="s">
        <v>316</v>
      </c>
      <c r="N11" s="2" t="s">
        <v>166</v>
      </c>
      <c r="O11" s="25" t="s">
        <v>519</v>
      </c>
      <c r="P11" s="50"/>
      <c r="Q11" s="50"/>
      <c r="R11" s="50"/>
      <c r="S11" s="50"/>
      <c r="T11" s="50"/>
      <c r="U11" s="50"/>
      <c r="V11" s="50"/>
      <c r="W11" s="50"/>
      <c r="X11" s="27"/>
      <c r="Y11" s="27"/>
      <c r="Z11" s="27"/>
      <c r="AA11" s="27"/>
      <c r="AB11" s="27"/>
      <c r="AC11" s="27"/>
      <c r="AD11" s="27"/>
      <c r="AE11" s="27"/>
    </row>
    <row r="12" spans="1:31" ht="29.4" thickBot="1" x14ac:dyDescent="0.35">
      <c r="A12" s="22"/>
      <c r="B12" s="23"/>
      <c r="C12" s="2" t="s">
        <v>82</v>
      </c>
      <c r="D12" s="9" t="s">
        <v>155</v>
      </c>
      <c r="E12" s="29" t="s">
        <v>165</v>
      </c>
      <c r="F12" s="29" t="s">
        <v>163</v>
      </c>
      <c r="G12" s="29" t="s">
        <v>163</v>
      </c>
      <c r="H12" s="29" t="s">
        <v>163</v>
      </c>
      <c r="I12" s="29"/>
      <c r="J12" s="29"/>
      <c r="K12" s="29"/>
      <c r="L12" s="29"/>
      <c r="M12" s="234" t="s">
        <v>316</v>
      </c>
      <c r="N12" s="2" t="s">
        <v>166</v>
      </c>
      <c r="O12" s="25" t="s">
        <v>520</v>
      </c>
      <c r="P12" s="50"/>
      <c r="Q12" s="50"/>
      <c r="R12" s="50"/>
      <c r="S12" s="50"/>
      <c r="T12" s="50"/>
      <c r="U12" s="50"/>
      <c r="V12" s="50"/>
      <c r="W12" s="50"/>
      <c r="X12" s="27"/>
      <c r="Y12" s="27"/>
      <c r="Z12" s="27"/>
      <c r="AA12" s="27"/>
      <c r="AB12" s="27"/>
      <c r="AC12" s="27"/>
      <c r="AD12" s="27"/>
      <c r="AE12" s="27"/>
    </row>
    <row r="13" spans="1:31" ht="29.4" thickBot="1" x14ac:dyDescent="0.35">
      <c r="A13" s="22"/>
      <c r="B13" s="23"/>
      <c r="C13" s="2" t="s">
        <v>83</v>
      </c>
      <c r="D13" s="9" t="s">
        <v>401</v>
      </c>
      <c r="E13" s="29" t="s">
        <v>163</v>
      </c>
      <c r="F13" s="29" t="s">
        <v>163</v>
      </c>
      <c r="G13" s="29" t="s">
        <v>163</v>
      </c>
      <c r="H13" s="29" t="s">
        <v>163</v>
      </c>
      <c r="I13" s="29"/>
      <c r="J13" s="29"/>
      <c r="K13" s="29"/>
      <c r="L13" s="29"/>
      <c r="M13" s="234"/>
      <c r="N13" s="2"/>
      <c r="O13" s="25" t="s">
        <v>521</v>
      </c>
      <c r="P13" s="26">
        <v>7000</v>
      </c>
      <c r="Q13" s="50"/>
      <c r="R13" s="27">
        <f t="shared" si="2"/>
        <v>7140</v>
      </c>
      <c r="S13" s="50"/>
      <c r="T13" s="27">
        <f t="shared" si="4"/>
        <v>7282.8</v>
      </c>
      <c r="U13" s="50"/>
      <c r="V13" s="27">
        <f t="shared" si="6"/>
        <v>7428.4560000000001</v>
      </c>
      <c r="W13" s="50"/>
      <c r="X13" s="27"/>
      <c r="Y13" s="27"/>
      <c r="Z13" s="27"/>
      <c r="AA13" s="27"/>
      <c r="AB13" s="27"/>
      <c r="AC13" s="27"/>
      <c r="AD13" s="27"/>
      <c r="AE13" s="27"/>
    </row>
    <row r="14" spans="1:31" s="41" customFormat="1" ht="30.6" customHeight="1" thickBot="1" x14ac:dyDescent="0.35">
      <c r="A14" s="90"/>
      <c r="B14" s="84" t="s">
        <v>18</v>
      </c>
      <c r="C14" s="93"/>
      <c r="D14" s="291" t="s">
        <v>167</v>
      </c>
      <c r="E14" s="292"/>
      <c r="F14" s="292"/>
      <c r="G14" s="292"/>
      <c r="H14" s="292"/>
      <c r="I14" s="93"/>
      <c r="J14" s="93"/>
      <c r="K14" s="93"/>
      <c r="L14" s="93"/>
      <c r="M14" s="212"/>
      <c r="N14" s="47" t="s">
        <v>166</v>
      </c>
      <c r="O14" s="36" t="s">
        <v>516</v>
      </c>
      <c r="P14" s="94">
        <f>SUM(P15:P17)</f>
        <v>0</v>
      </c>
      <c r="Q14" s="94">
        <f t="shared" ref="Q14:W14" si="9">SUM(Q15:Q17)</f>
        <v>0</v>
      </c>
      <c r="R14" s="94">
        <f t="shared" si="9"/>
        <v>0</v>
      </c>
      <c r="S14" s="94">
        <f t="shared" si="9"/>
        <v>0</v>
      </c>
      <c r="T14" s="94">
        <f t="shared" si="9"/>
        <v>0</v>
      </c>
      <c r="U14" s="94">
        <f t="shared" si="9"/>
        <v>0</v>
      </c>
      <c r="V14" s="94">
        <f t="shared" si="9"/>
        <v>0</v>
      </c>
      <c r="W14" s="94">
        <f t="shared" si="9"/>
        <v>0</v>
      </c>
      <c r="X14" s="94"/>
      <c r="Y14" s="94"/>
      <c r="Z14" s="94"/>
      <c r="AA14" s="94"/>
      <c r="AB14" s="94"/>
      <c r="AC14" s="94"/>
      <c r="AD14" s="94"/>
      <c r="AE14" s="94"/>
    </row>
    <row r="15" spans="1:31" ht="29.4" thickBot="1" x14ac:dyDescent="0.35">
      <c r="A15" s="22"/>
      <c r="B15" s="23"/>
      <c r="C15" s="2" t="s">
        <v>84</v>
      </c>
      <c r="D15" s="2" t="s">
        <v>319</v>
      </c>
      <c r="E15" s="29" t="s">
        <v>403</v>
      </c>
      <c r="F15" s="210"/>
      <c r="G15" s="210"/>
      <c r="H15" s="210"/>
      <c r="I15" s="29"/>
      <c r="J15" s="29"/>
      <c r="K15" s="29"/>
      <c r="L15" s="29"/>
      <c r="M15" s="222" t="s">
        <v>448</v>
      </c>
      <c r="N15" s="2" t="s">
        <v>166</v>
      </c>
      <c r="O15" s="25" t="s">
        <v>522</v>
      </c>
      <c r="P15" s="50"/>
      <c r="Q15" s="50"/>
      <c r="R15" s="50"/>
      <c r="S15" s="50"/>
      <c r="T15" s="50"/>
      <c r="U15" s="50"/>
      <c r="V15" s="50"/>
      <c r="W15" s="50"/>
      <c r="X15" s="28"/>
      <c r="Y15" s="28"/>
      <c r="Z15" s="28"/>
      <c r="AA15" s="28"/>
      <c r="AB15" s="28"/>
      <c r="AC15" s="28"/>
      <c r="AD15" s="28"/>
      <c r="AE15" s="28"/>
    </row>
    <row r="16" spans="1:31" ht="43.8" thickBot="1" x14ac:dyDescent="0.35">
      <c r="A16" s="22"/>
      <c r="B16" s="23"/>
      <c r="C16" s="2" t="s">
        <v>85</v>
      </c>
      <c r="D16" s="2" t="s">
        <v>168</v>
      </c>
      <c r="E16" s="29" t="s">
        <v>163</v>
      </c>
      <c r="F16" s="29" t="s">
        <v>163</v>
      </c>
      <c r="G16" s="29" t="s">
        <v>163</v>
      </c>
      <c r="H16" s="29" t="s">
        <v>163</v>
      </c>
      <c r="I16" s="29"/>
      <c r="J16" s="29"/>
      <c r="K16" s="29"/>
      <c r="L16" s="29"/>
      <c r="M16" s="222" t="s">
        <v>450</v>
      </c>
      <c r="N16" s="2" t="s">
        <v>166</v>
      </c>
      <c r="O16" s="25" t="s">
        <v>523</v>
      </c>
      <c r="P16" s="50"/>
      <c r="Q16" s="50"/>
      <c r="R16" s="50"/>
      <c r="S16" s="50"/>
      <c r="T16" s="50"/>
      <c r="U16" s="50"/>
      <c r="V16" s="50"/>
      <c r="W16" s="50"/>
      <c r="X16" s="28"/>
      <c r="Y16" s="28"/>
      <c r="Z16" s="28"/>
      <c r="AA16" s="28"/>
      <c r="AB16" s="28"/>
      <c r="AC16" s="28"/>
      <c r="AD16" s="28"/>
      <c r="AE16" s="28"/>
    </row>
    <row r="17" spans="1:31" ht="31.95" customHeight="1" thickBot="1" x14ac:dyDescent="0.35">
      <c r="A17" s="22"/>
      <c r="B17" s="23"/>
      <c r="C17" s="2" t="s">
        <v>86</v>
      </c>
      <c r="D17" s="2" t="s">
        <v>169</v>
      </c>
      <c r="E17" s="29" t="s">
        <v>409</v>
      </c>
      <c r="F17" s="29" t="s">
        <v>409</v>
      </c>
      <c r="G17" s="29" t="s">
        <v>409</v>
      </c>
      <c r="H17" s="29" t="s">
        <v>409</v>
      </c>
      <c r="I17" s="29"/>
      <c r="J17" s="29"/>
      <c r="K17" s="29"/>
      <c r="L17" s="29"/>
      <c r="M17" s="222" t="s">
        <v>449</v>
      </c>
      <c r="N17" s="2" t="s">
        <v>166</v>
      </c>
      <c r="O17" s="25" t="s">
        <v>524</v>
      </c>
      <c r="P17" s="50"/>
      <c r="Q17" s="50"/>
      <c r="R17" s="50"/>
      <c r="S17" s="50"/>
      <c r="T17" s="50"/>
      <c r="U17" s="50"/>
      <c r="V17" s="50"/>
      <c r="W17" s="50"/>
      <c r="X17" s="28"/>
      <c r="Y17" s="28"/>
      <c r="Z17" s="28"/>
      <c r="AA17" s="28"/>
      <c r="AB17" s="28"/>
      <c r="AC17" s="28"/>
      <c r="AD17" s="28"/>
      <c r="AE17" s="28"/>
    </row>
    <row r="18" spans="1:31" s="41" customFormat="1" ht="30" customHeight="1" thickBot="1" x14ac:dyDescent="0.35">
      <c r="A18" s="90"/>
      <c r="B18" s="84" t="s">
        <v>19</v>
      </c>
      <c r="C18" s="93"/>
      <c r="D18" s="291" t="s">
        <v>170</v>
      </c>
      <c r="E18" s="292"/>
      <c r="F18" s="292"/>
      <c r="G18" s="292"/>
      <c r="H18" s="292"/>
      <c r="I18" s="93"/>
      <c r="J18" s="93"/>
      <c r="K18" s="93"/>
      <c r="L18" s="93"/>
      <c r="M18" s="212" t="s">
        <v>452</v>
      </c>
      <c r="N18" s="47" t="s">
        <v>166</v>
      </c>
      <c r="O18" s="36" t="s">
        <v>517</v>
      </c>
      <c r="P18" s="94">
        <f>SUM(P19:P21)</f>
        <v>3000</v>
      </c>
      <c r="Q18" s="94">
        <f t="shared" ref="Q18:W18" si="10">SUM(Q19:Q21)</f>
        <v>3000</v>
      </c>
      <c r="R18" s="94">
        <f t="shared" si="10"/>
        <v>3060</v>
      </c>
      <c r="S18" s="94">
        <f t="shared" si="10"/>
        <v>3060</v>
      </c>
      <c r="T18" s="94">
        <f t="shared" si="10"/>
        <v>3121.2000000000003</v>
      </c>
      <c r="U18" s="94">
        <f t="shared" si="10"/>
        <v>3121.2000000000003</v>
      </c>
      <c r="V18" s="94">
        <f t="shared" si="10"/>
        <v>3183.6240000000003</v>
      </c>
      <c r="W18" s="94">
        <f t="shared" si="10"/>
        <v>3183.6240000000003</v>
      </c>
      <c r="X18" s="43"/>
      <c r="Y18" s="43"/>
      <c r="Z18" s="43"/>
      <c r="AA18" s="43"/>
      <c r="AB18" s="43"/>
      <c r="AC18" s="43"/>
      <c r="AD18" s="43"/>
      <c r="AE18" s="43"/>
    </row>
    <row r="19" spans="1:31" ht="15" thickBot="1" x14ac:dyDescent="0.35">
      <c r="A19" s="22"/>
      <c r="B19" s="23"/>
      <c r="C19" s="2" t="s">
        <v>87</v>
      </c>
      <c r="D19" s="2" t="s">
        <v>445</v>
      </c>
      <c r="E19" s="29" t="s">
        <v>164</v>
      </c>
      <c r="F19" s="29" t="s">
        <v>163</v>
      </c>
      <c r="G19" s="29" t="s">
        <v>163</v>
      </c>
      <c r="H19" s="29" t="s">
        <v>163</v>
      </c>
      <c r="I19" s="29"/>
      <c r="J19" s="29"/>
      <c r="K19" s="29"/>
      <c r="L19" s="29"/>
      <c r="M19" s="222" t="s">
        <v>451</v>
      </c>
      <c r="N19" s="2" t="s">
        <v>166</v>
      </c>
      <c r="O19" s="25" t="s">
        <v>525</v>
      </c>
      <c r="P19" s="26">
        <v>3000</v>
      </c>
      <c r="Q19" s="26">
        <v>3000</v>
      </c>
      <c r="R19" s="27">
        <f t="shared" si="2"/>
        <v>3060</v>
      </c>
      <c r="S19" s="27">
        <f t="shared" si="2"/>
        <v>3060</v>
      </c>
      <c r="T19" s="27">
        <f t="shared" si="4"/>
        <v>3121.2000000000003</v>
      </c>
      <c r="U19" s="27">
        <f t="shared" si="4"/>
        <v>3121.2000000000003</v>
      </c>
      <c r="V19" s="27">
        <f t="shared" si="6"/>
        <v>3183.6240000000003</v>
      </c>
      <c r="W19" s="27">
        <f t="shared" si="6"/>
        <v>3183.6240000000003</v>
      </c>
      <c r="X19" s="28"/>
      <c r="Y19" s="28"/>
      <c r="Z19" s="28"/>
      <c r="AA19" s="28"/>
      <c r="AB19" s="28"/>
      <c r="AC19" s="28"/>
      <c r="AD19" s="28"/>
      <c r="AE19" s="28"/>
    </row>
    <row r="20" spans="1:31" ht="15" thickBot="1" x14ac:dyDescent="0.35">
      <c r="A20" s="22"/>
      <c r="B20" s="23"/>
      <c r="C20" s="2" t="s">
        <v>88</v>
      </c>
      <c r="D20" s="9" t="s">
        <v>171</v>
      </c>
      <c r="E20" s="29" t="s">
        <v>406</v>
      </c>
      <c r="F20" s="29" t="s">
        <v>406</v>
      </c>
      <c r="G20" s="29" t="s">
        <v>406</v>
      </c>
      <c r="H20" s="29" t="s">
        <v>406</v>
      </c>
      <c r="I20" s="29"/>
      <c r="J20" s="29"/>
      <c r="K20" s="29"/>
      <c r="L20" s="29"/>
      <c r="M20" s="222"/>
      <c r="N20" s="2" t="s">
        <v>166</v>
      </c>
      <c r="O20" s="25" t="s">
        <v>526</v>
      </c>
      <c r="P20" s="50"/>
      <c r="Q20" s="50"/>
      <c r="R20" s="28">
        <f t="shared" si="2"/>
        <v>0</v>
      </c>
      <c r="S20" s="28">
        <f t="shared" si="3"/>
        <v>0</v>
      </c>
      <c r="T20" s="28">
        <f t="shared" si="4"/>
        <v>0</v>
      </c>
      <c r="U20" s="28">
        <f t="shared" si="5"/>
        <v>0</v>
      </c>
      <c r="V20" s="28">
        <f t="shared" si="6"/>
        <v>0</v>
      </c>
      <c r="W20" s="28">
        <f t="shared" si="7"/>
        <v>0</v>
      </c>
      <c r="X20" s="28"/>
      <c r="Y20" s="28"/>
      <c r="Z20" s="28"/>
      <c r="AA20" s="28"/>
      <c r="AB20" s="28"/>
      <c r="AC20" s="28"/>
      <c r="AD20" s="28"/>
      <c r="AE20" s="28"/>
    </row>
    <row r="21" spans="1:31" ht="43.95" customHeight="1" thickBot="1" x14ac:dyDescent="0.35">
      <c r="A21" s="22"/>
      <c r="B21" s="23"/>
      <c r="C21" s="2" t="s">
        <v>89</v>
      </c>
      <c r="D21" s="9" t="s">
        <v>320</v>
      </c>
      <c r="E21" s="29" t="s">
        <v>163</v>
      </c>
      <c r="F21" s="29" t="s">
        <v>163</v>
      </c>
      <c r="G21" s="29" t="s">
        <v>163</v>
      </c>
      <c r="H21" s="29" t="s">
        <v>163</v>
      </c>
      <c r="I21" s="29"/>
      <c r="J21" s="29"/>
      <c r="K21" s="29"/>
      <c r="L21" s="29"/>
      <c r="M21" s="222"/>
      <c r="N21" s="2"/>
      <c r="O21" s="25" t="s">
        <v>527</v>
      </c>
      <c r="P21" s="50"/>
      <c r="Q21" s="50"/>
      <c r="R21" s="50"/>
      <c r="S21" s="50"/>
      <c r="T21" s="50"/>
      <c r="U21" s="50"/>
      <c r="V21" s="50"/>
      <c r="W21" s="50"/>
      <c r="X21" s="31"/>
      <c r="Y21" s="31"/>
      <c r="Z21" s="31"/>
      <c r="AA21" s="31"/>
      <c r="AB21" s="31"/>
      <c r="AC21" s="31"/>
      <c r="AD21" s="31"/>
      <c r="AE21" s="31"/>
    </row>
    <row r="22" spans="1:31" s="41" customFormat="1" ht="30" customHeight="1" thickBot="1" x14ac:dyDescent="0.35">
      <c r="A22" s="90"/>
      <c r="B22" s="84" t="s">
        <v>33</v>
      </c>
      <c r="C22" s="93"/>
      <c r="D22" s="291" t="s">
        <v>172</v>
      </c>
      <c r="E22" s="292"/>
      <c r="F22" s="292"/>
      <c r="G22" s="292"/>
      <c r="H22" s="292"/>
      <c r="I22" s="93"/>
      <c r="J22" s="93"/>
      <c r="K22" s="93"/>
      <c r="L22" s="93"/>
      <c r="M22" s="212" t="s">
        <v>453</v>
      </c>
      <c r="N22" s="47" t="s">
        <v>166</v>
      </c>
      <c r="O22" s="36" t="s">
        <v>528</v>
      </c>
      <c r="P22" s="94">
        <f>SUM(P23:P26)</f>
        <v>9000</v>
      </c>
      <c r="Q22" s="94">
        <f t="shared" ref="Q22:W22" si="11">SUM(Q23:Q26)</f>
        <v>0</v>
      </c>
      <c r="R22" s="94">
        <f t="shared" si="11"/>
        <v>9180</v>
      </c>
      <c r="S22" s="94">
        <f t="shared" si="11"/>
        <v>0</v>
      </c>
      <c r="T22" s="94">
        <f t="shared" si="11"/>
        <v>9363.6</v>
      </c>
      <c r="U22" s="94">
        <f t="shared" si="11"/>
        <v>0</v>
      </c>
      <c r="V22" s="94">
        <f t="shared" si="11"/>
        <v>9550.8719999999994</v>
      </c>
      <c r="W22" s="94">
        <f t="shared" si="11"/>
        <v>0</v>
      </c>
      <c r="X22" s="43"/>
      <c r="Y22" s="43"/>
      <c r="Z22" s="43"/>
      <c r="AA22" s="43"/>
      <c r="AB22" s="43"/>
      <c r="AC22" s="43"/>
      <c r="AD22" s="43"/>
      <c r="AE22" s="43"/>
    </row>
    <row r="23" spans="1:31" ht="29.4" thickBot="1" x14ac:dyDescent="0.35">
      <c r="A23" s="22"/>
      <c r="B23" s="23"/>
      <c r="C23" s="2" t="s">
        <v>90</v>
      </c>
      <c r="D23" s="2" t="s">
        <v>173</v>
      </c>
      <c r="E23" s="29" t="s">
        <v>404</v>
      </c>
      <c r="F23" s="29" t="s">
        <v>404</v>
      </c>
      <c r="G23" s="29" t="s">
        <v>404</v>
      </c>
      <c r="H23" s="29" t="s">
        <v>404</v>
      </c>
      <c r="I23" s="29"/>
      <c r="J23" s="29"/>
      <c r="K23" s="29"/>
      <c r="L23" s="29"/>
      <c r="M23" s="222"/>
      <c r="N23" s="2" t="s">
        <v>166</v>
      </c>
      <c r="O23" s="25" t="s">
        <v>529</v>
      </c>
      <c r="P23" s="50"/>
      <c r="Q23" s="50"/>
      <c r="R23" s="50"/>
      <c r="S23" s="50"/>
      <c r="T23" s="50"/>
      <c r="U23" s="50"/>
      <c r="V23" s="50"/>
      <c r="W23" s="50"/>
      <c r="X23" s="28"/>
      <c r="Y23" s="28"/>
      <c r="Z23" s="28"/>
      <c r="AA23" s="28"/>
      <c r="AB23" s="28"/>
      <c r="AC23" s="28"/>
      <c r="AD23" s="28"/>
      <c r="AE23" s="28"/>
    </row>
    <row r="24" spans="1:31" ht="29.4" thickBot="1" x14ac:dyDescent="0.35">
      <c r="A24" s="22"/>
      <c r="B24" s="23"/>
      <c r="C24" s="2" t="s">
        <v>91</v>
      </c>
      <c r="D24" s="9" t="s">
        <v>174</v>
      </c>
      <c r="E24" s="29" t="s">
        <v>163</v>
      </c>
      <c r="F24" s="29" t="s">
        <v>163</v>
      </c>
      <c r="G24" s="29" t="s">
        <v>163</v>
      </c>
      <c r="H24" s="29" t="s">
        <v>163</v>
      </c>
      <c r="I24" s="29"/>
      <c r="J24" s="29"/>
      <c r="K24" s="29"/>
      <c r="L24" s="29"/>
      <c r="M24" s="222" t="s">
        <v>454</v>
      </c>
      <c r="N24" s="2" t="s">
        <v>166</v>
      </c>
      <c r="O24" s="25" t="s">
        <v>530</v>
      </c>
      <c r="P24" s="26">
        <v>4000</v>
      </c>
      <c r="Q24" s="50"/>
      <c r="R24" s="28">
        <f t="shared" si="2"/>
        <v>4080</v>
      </c>
      <c r="S24" s="50"/>
      <c r="T24" s="28">
        <f t="shared" si="4"/>
        <v>4161.6000000000004</v>
      </c>
      <c r="U24" s="50"/>
      <c r="V24" s="28">
        <f t="shared" si="6"/>
        <v>4244.8320000000003</v>
      </c>
      <c r="W24" s="50"/>
      <c r="X24" s="28"/>
      <c r="Y24" s="28"/>
      <c r="Z24" s="28"/>
      <c r="AA24" s="28"/>
      <c r="AB24" s="28"/>
      <c r="AC24" s="28"/>
      <c r="AD24" s="28"/>
      <c r="AE24" s="28"/>
    </row>
    <row r="25" spans="1:31" ht="29.4" thickBot="1" x14ac:dyDescent="0.35">
      <c r="A25" s="22"/>
      <c r="B25" s="23"/>
      <c r="C25" s="2" t="s">
        <v>92</v>
      </c>
      <c r="D25" s="2" t="s">
        <v>175</v>
      </c>
      <c r="E25" s="29" t="s">
        <v>403</v>
      </c>
      <c r="F25" s="29" t="s">
        <v>403</v>
      </c>
      <c r="G25" s="29" t="s">
        <v>403</v>
      </c>
      <c r="H25" s="29" t="s">
        <v>403</v>
      </c>
      <c r="I25" s="29"/>
      <c r="J25" s="29"/>
      <c r="K25" s="29"/>
      <c r="L25" s="29"/>
      <c r="M25" s="222" t="s">
        <v>453</v>
      </c>
      <c r="N25" s="2" t="s">
        <v>166</v>
      </c>
      <c r="O25" s="25" t="s">
        <v>531</v>
      </c>
      <c r="P25" s="50"/>
      <c r="Q25" s="50"/>
      <c r="R25" s="50"/>
      <c r="S25" s="50"/>
      <c r="T25" s="50"/>
      <c r="U25" s="50"/>
      <c r="V25" s="50"/>
      <c r="W25" s="50"/>
      <c r="X25" s="28"/>
      <c r="Y25" s="28"/>
      <c r="Z25" s="28"/>
      <c r="AA25" s="28"/>
      <c r="AB25" s="28"/>
      <c r="AC25" s="28"/>
      <c r="AD25" s="28"/>
      <c r="AE25" s="28"/>
    </row>
    <row r="26" spans="1:31" ht="29.4" thickBot="1" x14ac:dyDescent="0.35">
      <c r="A26" s="22"/>
      <c r="B26" s="23"/>
      <c r="C26" s="2" t="s">
        <v>93</v>
      </c>
      <c r="D26" s="9" t="s">
        <v>176</v>
      </c>
      <c r="E26" s="29" t="s">
        <v>410</v>
      </c>
      <c r="F26" s="29" t="s">
        <v>410</v>
      </c>
      <c r="G26" s="29" t="s">
        <v>410</v>
      </c>
      <c r="H26" s="29" t="s">
        <v>410</v>
      </c>
      <c r="I26" s="29"/>
      <c r="J26" s="29"/>
      <c r="K26" s="29"/>
      <c r="L26" s="29"/>
      <c r="M26" s="222" t="s">
        <v>446</v>
      </c>
      <c r="N26" s="2" t="s">
        <v>166</v>
      </c>
      <c r="O26" s="25" t="s">
        <v>532</v>
      </c>
      <c r="P26" s="26">
        <v>5000</v>
      </c>
      <c r="Q26" s="50"/>
      <c r="R26" s="27">
        <f t="shared" si="2"/>
        <v>5100</v>
      </c>
      <c r="S26" s="50"/>
      <c r="T26" s="27">
        <f t="shared" si="4"/>
        <v>5202</v>
      </c>
      <c r="U26" s="50"/>
      <c r="V26" s="27">
        <f t="shared" si="6"/>
        <v>5306.04</v>
      </c>
      <c r="W26" s="50"/>
      <c r="X26" s="28"/>
      <c r="Y26" s="28"/>
      <c r="Z26" s="28"/>
      <c r="AA26" s="28"/>
      <c r="AB26" s="28"/>
      <c r="AC26" s="28"/>
      <c r="AD26" s="28"/>
      <c r="AE26" s="28"/>
    </row>
    <row r="27" spans="1:31" s="41" customFormat="1" ht="30" customHeight="1" thickBot="1" x14ac:dyDescent="0.35">
      <c r="A27" s="90"/>
      <c r="B27" s="84" t="s">
        <v>34</v>
      </c>
      <c r="C27" s="93"/>
      <c r="D27" s="291" t="s">
        <v>177</v>
      </c>
      <c r="E27" s="292"/>
      <c r="F27" s="292"/>
      <c r="G27" s="292"/>
      <c r="H27" s="292"/>
      <c r="I27" s="93"/>
      <c r="J27" s="93"/>
      <c r="K27" s="93"/>
      <c r="L27" s="93"/>
      <c r="M27" s="212" t="s">
        <v>455</v>
      </c>
      <c r="N27" s="47" t="s">
        <v>166</v>
      </c>
      <c r="O27" s="36" t="s">
        <v>533</v>
      </c>
      <c r="P27" s="94">
        <f>SUM(P28:P29)</f>
        <v>0</v>
      </c>
      <c r="Q27" s="94">
        <f t="shared" ref="Q27:W27" si="12">SUM(Q28:Q29)</f>
        <v>0</v>
      </c>
      <c r="R27" s="94">
        <f t="shared" si="12"/>
        <v>0</v>
      </c>
      <c r="S27" s="94">
        <f t="shared" si="12"/>
        <v>0</v>
      </c>
      <c r="T27" s="94">
        <f t="shared" si="12"/>
        <v>0</v>
      </c>
      <c r="U27" s="94">
        <f t="shared" si="12"/>
        <v>0</v>
      </c>
      <c r="V27" s="94">
        <f t="shared" si="12"/>
        <v>0</v>
      </c>
      <c r="W27" s="94">
        <f t="shared" si="12"/>
        <v>0</v>
      </c>
      <c r="X27" s="43"/>
      <c r="Y27" s="43"/>
      <c r="Z27" s="43"/>
      <c r="AA27" s="43"/>
      <c r="AB27" s="43"/>
      <c r="AC27" s="43"/>
      <c r="AD27" s="43"/>
      <c r="AE27" s="43"/>
    </row>
    <row r="28" spans="1:31" ht="29.4" thickBot="1" x14ac:dyDescent="0.35">
      <c r="A28" s="22"/>
      <c r="B28" s="23"/>
      <c r="C28" s="2" t="s">
        <v>262</v>
      </c>
      <c r="D28" s="9" t="s">
        <v>178</v>
      </c>
      <c r="E28" s="29" t="s">
        <v>164</v>
      </c>
      <c r="F28" s="29" t="s">
        <v>163</v>
      </c>
      <c r="G28" s="29" t="s">
        <v>163</v>
      </c>
      <c r="H28" s="29" t="s">
        <v>163</v>
      </c>
      <c r="I28" s="29"/>
      <c r="J28" s="29"/>
      <c r="K28" s="29"/>
      <c r="L28" s="29"/>
      <c r="M28" s="222"/>
      <c r="N28" s="2" t="s">
        <v>166</v>
      </c>
      <c r="O28" s="25" t="s">
        <v>534</v>
      </c>
      <c r="P28" s="50"/>
      <c r="Q28" s="50"/>
      <c r="R28" s="50"/>
      <c r="S28" s="50"/>
      <c r="T28" s="50"/>
      <c r="U28" s="50"/>
      <c r="V28" s="50"/>
      <c r="W28" s="50"/>
      <c r="X28" s="28"/>
      <c r="Y28" s="28"/>
      <c r="Z28" s="28"/>
      <c r="AA28" s="28"/>
      <c r="AB28" s="28"/>
      <c r="AC28" s="28"/>
      <c r="AD28" s="28"/>
      <c r="AE28" s="28"/>
    </row>
    <row r="29" spans="1:31" ht="29.4" thickBot="1" x14ac:dyDescent="0.35">
      <c r="A29" s="22"/>
      <c r="B29" s="23"/>
      <c r="C29" s="2" t="s">
        <v>263</v>
      </c>
      <c r="D29" s="9" t="s">
        <v>179</v>
      </c>
      <c r="E29" s="210"/>
      <c r="F29" s="29" t="s">
        <v>164</v>
      </c>
      <c r="G29" s="29" t="s">
        <v>163</v>
      </c>
      <c r="H29" s="29" t="s">
        <v>163</v>
      </c>
      <c r="I29" s="29"/>
      <c r="J29" s="29"/>
      <c r="K29" s="29"/>
      <c r="L29" s="29"/>
      <c r="M29" s="222" t="s">
        <v>456</v>
      </c>
      <c r="N29" s="2" t="s">
        <v>166</v>
      </c>
      <c r="O29" s="25" t="s">
        <v>535</v>
      </c>
      <c r="P29" s="50"/>
      <c r="Q29" s="50"/>
      <c r="R29" s="50"/>
      <c r="S29" s="50"/>
      <c r="T29" s="50"/>
      <c r="U29" s="50"/>
      <c r="V29" s="50"/>
      <c r="W29" s="50"/>
      <c r="X29" s="28"/>
      <c r="Y29" s="28"/>
      <c r="Z29" s="28"/>
      <c r="AA29" s="28"/>
      <c r="AB29" s="28"/>
      <c r="AC29" s="28"/>
      <c r="AD29" s="28"/>
      <c r="AE29" s="28"/>
    </row>
    <row r="30" spans="1:31" s="104" customFormat="1" ht="42.6" customHeight="1" thickBot="1" x14ac:dyDescent="0.35">
      <c r="A30" s="99" t="s">
        <v>17</v>
      </c>
      <c r="B30" s="100"/>
      <c r="C30" s="100"/>
      <c r="D30" s="294" t="s">
        <v>186</v>
      </c>
      <c r="E30" s="294"/>
      <c r="F30" s="294"/>
      <c r="G30" s="294"/>
      <c r="H30" s="294"/>
      <c r="I30" s="100"/>
      <c r="J30" s="100"/>
      <c r="K30" s="100"/>
      <c r="L30" s="100"/>
      <c r="M30" s="214"/>
      <c r="N30" s="101"/>
      <c r="O30" s="102" t="s">
        <v>536</v>
      </c>
      <c r="P30" s="103">
        <f>P31+P33+P51</f>
        <v>68087.399999999994</v>
      </c>
      <c r="Q30" s="103">
        <f t="shared" ref="Q30:W30" si="13">Q31+Q33+Q51</f>
        <v>252270</v>
      </c>
      <c r="R30" s="103">
        <f t="shared" si="13"/>
        <v>69349.148000000001</v>
      </c>
      <c r="S30" s="103">
        <f t="shared" si="13"/>
        <v>257345.4</v>
      </c>
      <c r="T30" s="103">
        <f t="shared" si="13"/>
        <v>71636.130959999995</v>
      </c>
      <c r="U30" s="103">
        <f t="shared" si="13"/>
        <v>262523.80799999996</v>
      </c>
      <c r="V30" s="103">
        <f t="shared" si="13"/>
        <v>71948.853579200004</v>
      </c>
      <c r="W30" s="103">
        <f t="shared" si="13"/>
        <v>267807.35915999999</v>
      </c>
      <c r="X30" s="103"/>
      <c r="Y30" s="103"/>
      <c r="Z30" s="103"/>
      <c r="AA30" s="103"/>
      <c r="AB30" s="103"/>
      <c r="AC30" s="103"/>
      <c r="AD30" s="103"/>
      <c r="AE30" s="103"/>
    </row>
    <row r="31" spans="1:31" s="142" customFormat="1" ht="27" customHeight="1" thickBot="1" x14ac:dyDescent="0.35">
      <c r="A31" s="136"/>
      <c r="B31" s="137" t="s">
        <v>35</v>
      </c>
      <c r="C31" s="137"/>
      <c r="D31" s="293" t="s">
        <v>189</v>
      </c>
      <c r="E31" s="293"/>
      <c r="F31" s="293"/>
      <c r="G31" s="293"/>
      <c r="H31" s="293"/>
      <c r="I31" s="137"/>
      <c r="J31" s="137"/>
      <c r="K31" s="137"/>
      <c r="L31" s="137"/>
      <c r="M31" s="138" t="s">
        <v>457</v>
      </c>
      <c r="N31" s="139" t="s">
        <v>411</v>
      </c>
      <c r="O31" s="140" t="s">
        <v>537</v>
      </c>
      <c r="P31" s="141">
        <f>P32</f>
        <v>1000</v>
      </c>
      <c r="Q31" s="141">
        <f t="shared" ref="Q31:W31" si="14">Q32</f>
        <v>0</v>
      </c>
      <c r="R31" s="141">
        <f t="shared" si="14"/>
        <v>1020</v>
      </c>
      <c r="S31" s="141">
        <f t="shared" si="14"/>
        <v>0</v>
      </c>
      <c r="T31" s="141">
        <f t="shared" si="14"/>
        <v>1040.4000000000001</v>
      </c>
      <c r="U31" s="141">
        <f t="shared" si="14"/>
        <v>0</v>
      </c>
      <c r="V31" s="141">
        <f t="shared" si="14"/>
        <v>1061.2080000000001</v>
      </c>
      <c r="W31" s="141">
        <f t="shared" si="14"/>
        <v>0</v>
      </c>
      <c r="X31" s="141"/>
      <c r="Y31" s="141"/>
      <c r="Z31" s="141"/>
      <c r="AA31" s="141"/>
      <c r="AB31" s="141"/>
      <c r="AC31" s="141"/>
      <c r="AD31" s="141"/>
      <c r="AE31" s="141"/>
    </row>
    <row r="32" spans="1:31" ht="29.4" thickBot="1" x14ac:dyDescent="0.35">
      <c r="A32" s="22"/>
      <c r="B32" s="23"/>
      <c r="C32" s="2" t="s">
        <v>264</v>
      </c>
      <c r="D32" s="170" t="s">
        <v>321</v>
      </c>
      <c r="E32" s="29" t="s">
        <v>163</v>
      </c>
      <c r="F32" s="29" t="s">
        <v>163</v>
      </c>
      <c r="G32" s="29" t="s">
        <v>163</v>
      </c>
      <c r="H32" s="29" t="s">
        <v>163</v>
      </c>
      <c r="I32" s="29"/>
      <c r="J32" s="29"/>
      <c r="K32" s="29"/>
      <c r="L32" s="29"/>
      <c r="M32" s="222"/>
      <c r="N32" s="2" t="s">
        <v>408</v>
      </c>
      <c r="O32" s="25" t="s">
        <v>538</v>
      </c>
      <c r="P32" s="26">
        <v>1000</v>
      </c>
      <c r="Q32" s="50"/>
      <c r="R32" s="27">
        <f t="shared" si="2"/>
        <v>1020</v>
      </c>
      <c r="S32" s="50"/>
      <c r="T32" s="27">
        <f t="shared" si="4"/>
        <v>1040.4000000000001</v>
      </c>
      <c r="U32" s="50"/>
      <c r="V32" s="27">
        <f t="shared" si="6"/>
        <v>1061.2080000000001</v>
      </c>
      <c r="W32" s="50"/>
      <c r="X32" s="28"/>
      <c r="Y32" s="28"/>
      <c r="Z32" s="28"/>
      <c r="AA32" s="28"/>
      <c r="AB32" s="28"/>
      <c r="AC32" s="28"/>
      <c r="AD32" s="28"/>
      <c r="AE32" s="28"/>
    </row>
    <row r="33" spans="1:31" s="142" customFormat="1" ht="27" customHeight="1" thickBot="1" x14ac:dyDescent="0.35">
      <c r="A33" s="136"/>
      <c r="B33" s="137" t="s">
        <v>36</v>
      </c>
      <c r="C33" s="137"/>
      <c r="D33" s="293" t="s">
        <v>357</v>
      </c>
      <c r="E33" s="293"/>
      <c r="F33" s="293"/>
      <c r="G33" s="293"/>
      <c r="H33" s="293"/>
      <c r="I33" s="137"/>
      <c r="J33" s="137"/>
      <c r="K33" s="137"/>
      <c r="L33" s="137"/>
      <c r="M33" s="138" t="s">
        <v>457</v>
      </c>
      <c r="N33" s="139" t="s">
        <v>411</v>
      </c>
      <c r="O33" s="140" t="s">
        <v>539</v>
      </c>
      <c r="P33" s="141">
        <f>SUM(P34:P50)</f>
        <v>67087.399999999994</v>
      </c>
      <c r="Q33" s="141">
        <f t="shared" ref="Q33:W33" si="15">SUM(Q34:Q50)</f>
        <v>252270</v>
      </c>
      <c r="R33" s="141">
        <f t="shared" si="15"/>
        <v>68329.148000000001</v>
      </c>
      <c r="S33" s="141">
        <f t="shared" si="15"/>
        <v>257345.4</v>
      </c>
      <c r="T33" s="141">
        <f t="shared" si="15"/>
        <v>70595.730960000001</v>
      </c>
      <c r="U33" s="141">
        <f t="shared" si="15"/>
        <v>262523.80799999996</v>
      </c>
      <c r="V33" s="141">
        <f t="shared" si="15"/>
        <v>70887.645579200005</v>
      </c>
      <c r="W33" s="141">
        <f t="shared" si="15"/>
        <v>267807.35915999999</v>
      </c>
      <c r="X33" s="141"/>
      <c r="Y33" s="141"/>
      <c r="Z33" s="141"/>
      <c r="AA33" s="141"/>
      <c r="AB33" s="141"/>
      <c r="AC33" s="141"/>
      <c r="AD33" s="141"/>
      <c r="AE33" s="141"/>
    </row>
    <row r="34" spans="1:31" ht="15" thickBot="1" x14ac:dyDescent="0.35">
      <c r="A34" s="22"/>
      <c r="B34" s="23"/>
      <c r="C34" s="2" t="s">
        <v>29</v>
      </c>
      <c r="D34" s="2" t="s">
        <v>203</v>
      </c>
      <c r="E34" s="29" t="s">
        <v>318</v>
      </c>
      <c r="F34" s="210"/>
      <c r="G34" s="29" t="s">
        <v>318</v>
      </c>
      <c r="H34" s="210"/>
      <c r="I34" s="29"/>
      <c r="J34" s="29"/>
      <c r="K34" s="29"/>
      <c r="L34" s="29"/>
      <c r="M34" s="222"/>
      <c r="N34" s="2" t="s">
        <v>411</v>
      </c>
      <c r="O34" s="25" t="s">
        <v>541</v>
      </c>
      <c r="P34" s="50"/>
      <c r="Q34" s="50"/>
      <c r="R34" s="50"/>
      <c r="S34" s="50"/>
      <c r="T34" s="50"/>
      <c r="U34" s="50"/>
      <c r="V34" s="50"/>
      <c r="W34" s="50"/>
      <c r="X34" s="28"/>
      <c r="Y34" s="28"/>
      <c r="Z34" s="28"/>
      <c r="AA34" s="28"/>
      <c r="AB34" s="28"/>
      <c r="AC34" s="28"/>
      <c r="AD34" s="28"/>
      <c r="AE34" s="28"/>
    </row>
    <row r="35" spans="1:31" ht="15" thickBot="1" x14ac:dyDescent="0.35">
      <c r="A35" s="22"/>
      <c r="B35" s="23"/>
      <c r="C35" s="2" t="s">
        <v>30</v>
      </c>
      <c r="D35" s="2" t="s">
        <v>402</v>
      </c>
      <c r="E35" s="29" t="s">
        <v>163</v>
      </c>
      <c r="F35" s="29" t="s">
        <v>163</v>
      </c>
      <c r="G35" s="29" t="s">
        <v>163</v>
      </c>
      <c r="H35" s="29" t="s">
        <v>163</v>
      </c>
      <c r="I35" s="29"/>
      <c r="J35" s="29"/>
      <c r="K35" s="29"/>
      <c r="L35" s="29"/>
      <c r="M35" s="222"/>
      <c r="N35" s="2" t="s">
        <v>411</v>
      </c>
      <c r="O35" s="25" t="s">
        <v>557</v>
      </c>
      <c r="P35" s="50"/>
      <c r="Q35" s="50"/>
      <c r="R35" s="50"/>
      <c r="S35" s="50"/>
      <c r="T35" s="50"/>
      <c r="U35" s="50"/>
      <c r="V35" s="50"/>
      <c r="W35" s="50"/>
      <c r="X35" s="28"/>
      <c r="Y35" s="28"/>
      <c r="Z35" s="28"/>
      <c r="AA35" s="28"/>
      <c r="AB35" s="28"/>
      <c r="AC35" s="28"/>
      <c r="AD35" s="28"/>
      <c r="AE35" s="28"/>
    </row>
    <row r="36" spans="1:31" ht="15" thickBot="1" x14ac:dyDescent="0.35">
      <c r="A36" s="22"/>
      <c r="B36" s="23"/>
      <c r="C36" s="2" t="s">
        <v>94</v>
      </c>
      <c r="D36" s="2" t="s">
        <v>405</v>
      </c>
      <c r="E36" s="29" t="s">
        <v>163</v>
      </c>
      <c r="F36" s="29" t="s">
        <v>163</v>
      </c>
      <c r="G36" s="29" t="s">
        <v>163</v>
      </c>
      <c r="H36" s="29" t="s">
        <v>163</v>
      </c>
      <c r="I36" s="29"/>
      <c r="J36" s="29"/>
      <c r="K36" s="29"/>
      <c r="L36" s="29"/>
      <c r="M36" s="222"/>
      <c r="N36" s="2" t="s">
        <v>407</v>
      </c>
      <c r="O36" s="25" t="s">
        <v>542</v>
      </c>
      <c r="P36" s="26">
        <v>53087.4</v>
      </c>
      <c r="Q36" s="26"/>
      <c r="R36" s="27">
        <f t="shared" si="2"/>
        <v>54149.148000000001</v>
      </c>
      <c r="S36" s="27">
        <f t="shared" si="3"/>
        <v>0</v>
      </c>
      <c r="T36" s="27">
        <f t="shared" si="4"/>
        <v>55232.130960000002</v>
      </c>
      <c r="U36" s="27">
        <f t="shared" si="5"/>
        <v>0</v>
      </c>
      <c r="V36" s="27">
        <f t="shared" si="6"/>
        <v>56336.773579200002</v>
      </c>
      <c r="W36" s="27">
        <f t="shared" si="7"/>
        <v>0</v>
      </c>
      <c r="X36" s="28"/>
      <c r="Y36" s="28"/>
      <c r="Z36" s="28"/>
      <c r="AA36" s="28"/>
      <c r="AB36" s="28"/>
      <c r="AC36" s="28"/>
      <c r="AD36" s="28"/>
      <c r="AE36" s="28"/>
    </row>
    <row r="37" spans="1:31" ht="15" thickBot="1" x14ac:dyDescent="0.35">
      <c r="A37" s="22"/>
      <c r="B37" s="23"/>
      <c r="C37" s="2" t="s">
        <v>265</v>
      </c>
      <c r="D37" s="2" t="s">
        <v>400</v>
      </c>
      <c r="E37" s="29" t="s">
        <v>163</v>
      </c>
      <c r="F37" s="29" t="s">
        <v>163</v>
      </c>
      <c r="G37" s="29" t="s">
        <v>163</v>
      </c>
      <c r="H37" s="29" t="s">
        <v>163</v>
      </c>
      <c r="I37" s="29"/>
      <c r="J37" s="29"/>
      <c r="K37" s="29"/>
      <c r="L37" s="29"/>
      <c r="M37" s="222"/>
      <c r="N37" s="2" t="s">
        <v>411</v>
      </c>
      <c r="O37" s="25" t="s">
        <v>543</v>
      </c>
      <c r="P37" s="50"/>
      <c r="Q37" s="26">
        <v>247270</v>
      </c>
      <c r="R37" s="50"/>
      <c r="S37" s="27">
        <f t="shared" si="3"/>
        <v>252215.4</v>
      </c>
      <c r="T37" s="50"/>
      <c r="U37" s="27">
        <f t="shared" si="5"/>
        <v>257259.70799999998</v>
      </c>
      <c r="V37" s="50"/>
      <c r="W37" s="27">
        <f t="shared" si="7"/>
        <v>262404.90216</v>
      </c>
      <c r="X37" s="28"/>
      <c r="Y37" s="28"/>
      <c r="Z37" s="28"/>
      <c r="AA37" s="28"/>
      <c r="AB37" s="28"/>
      <c r="AC37" s="28"/>
      <c r="AD37" s="28"/>
      <c r="AE37" s="28"/>
    </row>
    <row r="38" spans="1:31" ht="15" thickBot="1" x14ac:dyDescent="0.35">
      <c r="A38" s="22"/>
      <c r="B38" s="23"/>
      <c r="C38" s="2" t="s">
        <v>266</v>
      </c>
      <c r="D38" s="2" t="s">
        <v>358</v>
      </c>
      <c r="E38" s="29" t="s">
        <v>163</v>
      </c>
      <c r="F38" s="29" t="s">
        <v>163</v>
      </c>
      <c r="G38" s="29" t="s">
        <v>163</v>
      </c>
      <c r="H38" s="29" t="s">
        <v>163</v>
      </c>
      <c r="I38" s="29"/>
      <c r="J38" s="29"/>
      <c r="K38" s="29"/>
      <c r="L38" s="29"/>
      <c r="M38" s="222"/>
      <c r="N38" s="2" t="s">
        <v>407</v>
      </c>
      <c r="O38" s="25" t="s">
        <v>544</v>
      </c>
      <c r="P38" s="26"/>
      <c r="Q38" s="50"/>
      <c r="R38" s="27">
        <f t="shared" si="2"/>
        <v>0</v>
      </c>
      <c r="S38" s="50"/>
      <c r="T38" s="27">
        <f t="shared" si="4"/>
        <v>0</v>
      </c>
      <c r="U38" s="50"/>
      <c r="V38" s="27">
        <f t="shared" si="6"/>
        <v>0</v>
      </c>
      <c r="W38" s="50"/>
      <c r="X38" s="28"/>
      <c r="Y38" s="28"/>
      <c r="Z38" s="28"/>
      <c r="AA38" s="28"/>
      <c r="AB38" s="28"/>
      <c r="AC38" s="28"/>
      <c r="AD38" s="28"/>
      <c r="AE38" s="28"/>
    </row>
    <row r="39" spans="1:31" ht="15" thickBot="1" x14ac:dyDescent="0.35">
      <c r="A39" s="22"/>
      <c r="B39" s="23"/>
      <c r="C39" s="2" t="s">
        <v>267</v>
      </c>
      <c r="D39" s="2" t="s">
        <v>330</v>
      </c>
      <c r="E39" s="29" t="s">
        <v>164</v>
      </c>
      <c r="F39" s="29" t="s">
        <v>164</v>
      </c>
      <c r="G39" s="29" t="s">
        <v>164</v>
      </c>
      <c r="H39" s="29" t="s">
        <v>164</v>
      </c>
      <c r="I39" s="29"/>
      <c r="J39" s="29"/>
      <c r="K39" s="29"/>
      <c r="L39" s="29"/>
      <c r="M39" s="222"/>
      <c r="N39" s="2" t="s">
        <v>412</v>
      </c>
      <c r="O39" s="25" t="s">
        <v>545</v>
      </c>
      <c r="P39" s="50"/>
      <c r="Q39" s="50"/>
      <c r="R39" s="50"/>
      <c r="S39" s="50"/>
      <c r="T39" s="50"/>
      <c r="U39" s="50"/>
      <c r="V39" s="50"/>
      <c r="W39" s="50"/>
      <c r="X39" s="28"/>
      <c r="Y39" s="28"/>
      <c r="Z39" s="28"/>
      <c r="AA39" s="28"/>
      <c r="AB39" s="28"/>
      <c r="AC39" s="28"/>
      <c r="AD39" s="28"/>
      <c r="AE39" s="28"/>
    </row>
    <row r="40" spans="1:31" ht="29.4" thickBot="1" x14ac:dyDescent="0.35">
      <c r="A40" s="22"/>
      <c r="B40" s="23"/>
      <c r="C40" s="2" t="s">
        <v>268</v>
      </c>
      <c r="D40" s="2" t="s">
        <v>190</v>
      </c>
      <c r="E40" s="29" t="s">
        <v>404</v>
      </c>
      <c r="F40" s="29" t="s">
        <v>404</v>
      </c>
      <c r="G40" s="29" t="s">
        <v>404</v>
      </c>
      <c r="H40" s="29" t="s">
        <v>404</v>
      </c>
      <c r="I40" s="29"/>
      <c r="J40" s="29"/>
      <c r="K40" s="29"/>
      <c r="L40" s="29"/>
      <c r="M40" s="222"/>
      <c r="N40" s="2" t="s">
        <v>166</v>
      </c>
      <c r="O40" s="25" t="s">
        <v>546</v>
      </c>
      <c r="P40" s="50"/>
      <c r="Q40" s="50"/>
      <c r="R40" s="50"/>
      <c r="S40" s="50"/>
      <c r="T40" s="50"/>
      <c r="U40" s="50"/>
      <c r="V40" s="50"/>
      <c r="W40" s="50"/>
      <c r="X40" s="28"/>
      <c r="Y40" s="28"/>
      <c r="Z40" s="28"/>
      <c r="AA40" s="28"/>
      <c r="AB40" s="28"/>
      <c r="AC40" s="28"/>
      <c r="AD40" s="28"/>
      <c r="AE40" s="28"/>
    </row>
    <row r="41" spans="1:31" ht="15" thickBot="1" x14ac:dyDescent="0.35">
      <c r="A41" s="22"/>
      <c r="B41" s="23"/>
      <c r="C41" s="2" t="s">
        <v>95</v>
      </c>
      <c r="D41" s="2" t="s">
        <v>191</v>
      </c>
      <c r="E41" s="29" t="s">
        <v>318</v>
      </c>
      <c r="F41" s="29" t="s">
        <v>318</v>
      </c>
      <c r="G41" s="29" t="s">
        <v>318</v>
      </c>
      <c r="H41" s="29" t="s">
        <v>318</v>
      </c>
      <c r="I41" s="29"/>
      <c r="J41" s="29"/>
      <c r="K41" s="29"/>
      <c r="L41" s="29"/>
      <c r="M41" s="222"/>
      <c r="N41" s="2" t="s">
        <v>411</v>
      </c>
      <c r="O41" s="25" t="s">
        <v>547</v>
      </c>
      <c r="P41" s="50"/>
      <c r="Q41" s="50"/>
      <c r="R41" s="50"/>
      <c r="S41" s="50"/>
      <c r="T41" s="50"/>
      <c r="U41" s="50"/>
      <c r="V41" s="50"/>
      <c r="W41" s="50"/>
      <c r="X41" s="28"/>
      <c r="Y41" s="28"/>
      <c r="Z41" s="28"/>
      <c r="AA41" s="28"/>
      <c r="AB41" s="28"/>
      <c r="AC41" s="28"/>
      <c r="AD41" s="28"/>
      <c r="AE41" s="28"/>
    </row>
    <row r="42" spans="1:31" ht="15" thickBot="1" x14ac:dyDescent="0.35">
      <c r="A42" s="22"/>
      <c r="B42" s="23"/>
      <c r="C42" s="2" t="s">
        <v>96</v>
      </c>
      <c r="D42" s="2" t="s">
        <v>331</v>
      </c>
      <c r="E42" s="29" t="s">
        <v>318</v>
      </c>
      <c r="F42" s="29" t="s">
        <v>318</v>
      </c>
      <c r="G42" s="29" t="s">
        <v>318</v>
      </c>
      <c r="H42" s="29" t="s">
        <v>318</v>
      </c>
      <c r="I42" s="29"/>
      <c r="J42" s="29"/>
      <c r="K42" s="29"/>
      <c r="L42" s="29"/>
      <c r="M42" s="222"/>
      <c r="N42" s="2" t="s">
        <v>411</v>
      </c>
      <c r="O42" s="25" t="s">
        <v>548</v>
      </c>
      <c r="P42" s="26"/>
      <c r="Q42" s="50"/>
      <c r="R42" s="27">
        <f t="shared" si="2"/>
        <v>0</v>
      </c>
      <c r="S42" s="50"/>
      <c r="T42" s="27">
        <f t="shared" si="4"/>
        <v>0</v>
      </c>
      <c r="U42" s="50"/>
      <c r="V42" s="27">
        <f t="shared" si="6"/>
        <v>0</v>
      </c>
      <c r="W42" s="50"/>
      <c r="X42" s="28"/>
      <c r="Y42" s="28"/>
      <c r="Z42" s="28"/>
      <c r="AA42" s="28"/>
      <c r="AB42" s="28"/>
      <c r="AC42" s="28"/>
      <c r="AD42" s="28"/>
      <c r="AE42" s="28"/>
    </row>
    <row r="43" spans="1:31" ht="24.6" thickBot="1" x14ac:dyDescent="0.35">
      <c r="A43" s="22"/>
      <c r="B43" s="23"/>
      <c r="C43" s="2" t="s">
        <v>97</v>
      </c>
      <c r="D43" s="2" t="s">
        <v>599</v>
      </c>
      <c r="E43" s="29" t="s">
        <v>163</v>
      </c>
      <c r="F43" s="29" t="s">
        <v>163</v>
      </c>
      <c r="G43" s="29" t="s">
        <v>163</v>
      </c>
      <c r="H43" s="29" t="s">
        <v>163</v>
      </c>
      <c r="I43" s="29"/>
      <c r="J43" s="29"/>
      <c r="K43" s="29"/>
      <c r="L43" s="29"/>
      <c r="M43" s="222" t="s">
        <v>322</v>
      </c>
      <c r="N43" s="2" t="s">
        <v>412</v>
      </c>
      <c r="O43" s="25" t="s">
        <v>549</v>
      </c>
      <c r="P43" s="50"/>
      <c r="Q43" s="26">
        <v>1000</v>
      </c>
      <c r="R43" s="50"/>
      <c r="S43" s="27">
        <f>Q43*1.05</f>
        <v>1050</v>
      </c>
      <c r="T43" s="50"/>
      <c r="U43" s="27">
        <f>S43*1.05</f>
        <v>1102.5</v>
      </c>
      <c r="V43" s="50"/>
      <c r="W43" s="27">
        <f>U43*1.05</f>
        <v>1157.625</v>
      </c>
      <c r="X43" s="28"/>
      <c r="Y43" s="28"/>
      <c r="Z43" s="28"/>
      <c r="AA43" s="28"/>
      <c r="AB43" s="28"/>
      <c r="AC43" s="28"/>
      <c r="AD43" s="28"/>
      <c r="AE43" s="28"/>
    </row>
    <row r="44" spans="1:31" ht="29.4" thickBot="1" x14ac:dyDescent="0.35">
      <c r="A44" s="22"/>
      <c r="B44" s="23"/>
      <c r="C44" s="2" t="s">
        <v>98</v>
      </c>
      <c r="D44" s="2" t="s">
        <v>332</v>
      </c>
      <c r="E44" s="29" t="s">
        <v>163</v>
      </c>
      <c r="F44" s="29" t="s">
        <v>163</v>
      </c>
      <c r="G44" s="29" t="s">
        <v>163</v>
      </c>
      <c r="H44" s="29" t="s">
        <v>163</v>
      </c>
      <c r="I44" s="29"/>
      <c r="J44" s="29"/>
      <c r="K44" s="29"/>
      <c r="L44" s="29"/>
      <c r="M44" s="222" t="s">
        <v>458</v>
      </c>
      <c r="N44" s="2" t="s">
        <v>411</v>
      </c>
      <c r="O44" s="25" t="s">
        <v>550</v>
      </c>
      <c r="P44" s="26">
        <v>4000</v>
      </c>
      <c r="Q44" s="26">
        <v>4000</v>
      </c>
      <c r="R44" s="27">
        <f t="shared" si="2"/>
        <v>4080</v>
      </c>
      <c r="S44" s="27">
        <f t="shared" si="3"/>
        <v>4080</v>
      </c>
      <c r="T44" s="27">
        <f t="shared" si="4"/>
        <v>4161.6000000000004</v>
      </c>
      <c r="U44" s="27">
        <f t="shared" si="5"/>
        <v>4161.6000000000004</v>
      </c>
      <c r="V44" s="27">
        <f t="shared" si="6"/>
        <v>4244.8320000000003</v>
      </c>
      <c r="W44" s="27">
        <f t="shared" si="7"/>
        <v>4244.8320000000003</v>
      </c>
      <c r="X44" s="28"/>
      <c r="Y44" s="28"/>
      <c r="Z44" s="28"/>
      <c r="AA44" s="28"/>
      <c r="AB44" s="28"/>
      <c r="AC44" s="28"/>
      <c r="AD44" s="28"/>
      <c r="AE44" s="28"/>
    </row>
    <row r="45" spans="1:31" ht="29.4" thickBot="1" x14ac:dyDescent="0.35">
      <c r="A45" s="22"/>
      <c r="B45" s="23"/>
      <c r="C45" s="2" t="s">
        <v>99</v>
      </c>
      <c r="D45" s="2" t="s">
        <v>323</v>
      </c>
      <c r="E45" s="29" t="s">
        <v>163</v>
      </c>
      <c r="F45" s="29" t="s">
        <v>163</v>
      </c>
      <c r="G45" s="29" t="s">
        <v>163</v>
      </c>
      <c r="H45" s="29" t="s">
        <v>163</v>
      </c>
      <c r="I45" s="29"/>
      <c r="J45" s="29"/>
      <c r="K45" s="29"/>
      <c r="L45" s="29"/>
      <c r="M45" s="222" t="s">
        <v>459</v>
      </c>
      <c r="N45" s="2" t="s">
        <v>411</v>
      </c>
      <c r="O45" s="25" t="s">
        <v>551</v>
      </c>
      <c r="P45" s="26">
        <v>5000</v>
      </c>
      <c r="Q45" s="50"/>
      <c r="R45" s="27">
        <f t="shared" si="2"/>
        <v>5100</v>
      </c>
      <c r="S45" s="27">
        <f t="shared" si="3"/>
        <v>0</v>
      </c>
      <c r="T45" s="27">
        <f t="shared" si="4"/>
        <v>5202</v>
      </c>
      <c r="U45" s="27">
        <f t="shared" si="5"/>
        <v>0</v>
      </c>
      <c r="V45" s="27">
        <f t="shared" si="6"/>
        <v>5306.04</v>
      </c>
      <c r="W45" s="27">
        <f t="shared" si="7"/>
        <v>0</v>
      </c>
      <c r="X45" s="28"/>
      <c r="Y45" s="28"/>
      <c r="Z45" s="28"/>
      <c r="AA45" s="28"/>
      <c r="AB45" s="28"/>
      <c r="AC45" s="28"/>
      <c r="AD45" s="28"/>
      <c r="AE45" s="28"/>
    </row>
    <row r="46" spans="1:31" ht="15" thickBot="1" x14ac:dyDescent="0.35">
      <c r="A46" s="22"/>
      <c r="B46" s="23"/>
      <c r="C46" s="2" t="s">
        <v>100</v>
      </c>
      <c r="D46" s="2" t="s">
        <v>193</v>
      </c>
      <c r="E46" s="29" t="s">
        <v>163</v>
      </c>
      <c r="F46" s="29" t="s">
        <v>163</v>
      </c>
      <c r="G46" s="29" t="s">
        <v>163</v>
      </c>
      <c r="H46" s="29" t="s">
        <v>163</v>
      </c>
      <c r="I46" s="2"/>
      <c r="J46" s="2"/>
      <c r="K46" s="2"/>
      <c r="L46" s="2"/>
      <c r="M46" s="222" t="s">
        <v>460</v>
      </c>
      <c r="N46" s="2" t="s">
        <v>411</v>
      </c>
      <c r="O46" s="25" t="s">
        <v>552</v>
      </c>
      <c r="P46" s="26">
        <v>5000</v>
      </c>
      <c r="Q46" s="50"/>
      <c r="R46" s="241">
        <v>5000</v>
      </c>
      <c r="S46" s="50"/>
      <c r="T46" s="241">
        <v>5000</v>
      </c>
      <c r="U46" s="50"/>
      <c r="V46" s="241">
        <v>5000</v>
      </c>
      <c r="W46" s="50"/>
      <c r="X46" s="34"/>
      <c r="Y46" s="34"/>
      <c r="Z46" s="34"/>
      <c r="AA46" s="34"/>
      <c r="AB46" s="34"/>
      <c r="AC46" s="34"/>
      <c r="AD46" s="34"/>
      <c r="AE46" s="34"/>
    </row>
    <row r="47" spans="1:31" ht="15" thickBot="1" x14ac:dyDescent="0.35">
      <c r="A47" s="22"/>
      <c r="B47" s="23"/>
      <c r="C47" s="2" t="s">
        <v>101</v>
      </c>
      <c r="D47" s="2" t="s">
        <v>192</v>
      </c>
      <c r="E47" s="29" t="s">
        <v>163</v>
      </c>
      <c r="F47" s="29" t="s">
        <v>163</v>
      </c>
      <c r="G47" s="29" t="s">
        <v>163</v>
      </c>
      <c r="H47" s="29" t="s">
        <v>163</v>
      </c>
      <c r="I47" s="29"/>
      <c r="J47" s="29"/>
      <c r="K47" s="29"/>
      <c r="L47" s="29"/>
      <c r="M47" s="222"/>
      <c r="N47" s="2" t="s">
        <v>411</v>
      </c>
      <c r="O47" s="25" t="s">
        <v>553</v>
      </c>
      <c r="P47" s="50"/>
      <c r="Q47" s="50"/>
      <c r="R47" s="50"/>
      <c r="S47" s="50"/>
      <c r="T47" s="50"/>
      <c r="U47" s="50"/>
      <c r="V47" s="50"/>
      <c r="W47" s="50"/>
      <c r="X47" s="28"/>
      <c r="Y47" s="28"/>
      <c r="Z47" s="28"/>
      <c r="AA47" s="28"/>
      <c r="AB47" s="28"/>
      <c r="AC47" s="28"/>
      <c r="AD47" s="28"/>
      <c r="AE47" s="28"/>
    </row>
    <row r="48" spans="1:31" ht="15" thickBot="1" x14ac:dyDescent="0.35">
      <c r="A48" s="22"/>
      <c r="B48" s="23"/>
      <c r="C48" s="2" t="s">
        <v>102</v>
      </c>
      <c r="D48" s="2" t="s">
        <v>195</v>
      </c>
      <c r="E48" s="29" t="s">
        <v>163</v>
      </c>
      <c r="F48" s="29" t="s">
        <v>163</v>
      </c>
      <c r="G48" s="29" t="s">
        <v>163</v>
      </c>
      <c r="H48" s="29" t="s">
        <v>163</v>
      </c>
      <c r="I48" s="29"/>
      <c r="J48" s="29"/>
      <c r="K48" s="29"/>
      <c r="L48" s="29"/>
      <c r="M48" s="222"/>
      <c r="N48" s="2" t="s">
        <v>412</v>
      </c>
      <c r="O48" s="25" t="s">
        <v>554</v>
      </c>
      <c r="P48" s="50"/>
      <c r="Q48" s="50"/>
      <c r="R48" s="50"/>
      <c r="S48" s="50"/>
      <c r="T48" s="50"/>
      <c r="U48" s="50"/>
      <c r="V48" s="50"/>
      <c r="W48" s="50"/>
      <c r="X48" s="28"/>
      <c r="Y48" s="28"/>
      <c r="Z48" s="28"/>
      <c r="AA48" s="28"/>
      <c r="AB48" s="28"/>
      <c r="AC48" s="28"/>
      <c r="AD48" s="28"/>
      <c r="AE48" s="28"/>
    </row>
    <row r="49" spans="1:31" ht="15" thickBot="1" x14ac:dyDescent="0.35">
      <c r="A49" s="22"/>
      <c r="B49" s="23"/>
      <c r="C49" s="2" t="s">
        <v>103</v>
      </c>
      <c r="D49" s="2" t="s">
        <v>196</v>
      </c>
      <c r="E49" s="29" t="s">
        <v>403</v>
      </c>
      <c r="F49" s="29"/>
      <c r="G49" s="29"/>
      <c r="H49" s="29"/>
      <c r="I49" s="29"/>
      <c r="J49" s="29"/>
      <c r="K49" s="29"/>
      <c r="L49" s="29"/>
      <c r="M49" s="222"/>
      <c r="N49" s="2" t="s">
        <v>408</v>
      </c>
      <c r="O49" s="25" t="s">
        <v>555</v>
      </c>
      <c r="P49" s="208"/>
      <c r="Q49" s="50"/>
      <c r="R49" s="50"/>
      <c r="S49" s="50"/>
      <c r="T49" s="27">
        <v>1000</v>
      </c>
      <c r="U49" s="50"/>
      <c r="V49" s="50"/>
      <c r="W49" s="50"/>
      <c r="X49" s="28"/>
      <c r="Y49" s="28"/>
      <c r="Z49" s="28"/>
      <c r="AA49" s="28"/>
      <c r="AB49" s="28"/>
      <c r="AC49" s="28"/>
      <c r="AD49" s="28"/>
      <c r="AE49" s="28"/>
    </row>
    <row r="50" spans="1:31" ht="29.4" thickBot="1" x14ac:dyDescent="0.35">
      <c r="A50" s="22"/>
      <c r="B50" s="23"/>
      <c r="C50" s="2" t="s">
        <v>104</v>
      </c>
      <c r="D50" s="2" t="s">
        <v>344</v>
      </c>
      <c r="E50" s="2" t="s">
        <v>163</v>
      </c>
      <c r="F50" s="2" t="s">
        <v>163</v>
      </c>
      <c r="G50" s="2" t="s">
        <v>163</v>
      </c>
      <c r="H50" s="2" t="s">
        <v>163</v>
      </c>
      <c r="I50" s="2"/>
      <c r="J50" s="2"/>
      <c r="K50" s="2"/>
      <c r="L50" s="2"/>
      <c r="M50" s="222"/>
      <c r="N50" s="2" t="s">
        <v>408</v>
      </c>
      <c r="O50" s="25" t="s">
        <v>556</v>
      </c>
      <c r="P50" s="50"/>
      <c r="Q50" s="50"/>
      <c r="R50" s="50"/>
      <c r="S50" s="50"/>
      <c r="T50" s="50"/>
      <c r="U50" s="50"/>
      <c r="V50" s="50"/>
      <c r="W50" s="50"/>
      <c r="X50" s="34"/>
      <c r="Y50" s="34"/>
      <c r="Z50" s="34"/>
      <c r="AA50" s="34"/>
      <c r="AB50" s="34"/>
      <c r="AC50" s="34"/>
      <c r="AD50" s="34"/>
      <c r="AE50" s="34"/>
    </row>
    <row r="51" spans="1:31" s="142" customFormat="1" ht="27" customHeight="1" thickBot="1" x14ac:dyDescent="0.35">
      <c r="A51" s="136"/>
      <c r="B51" s="191" t="s">
        <v>37</v>
      </c>
      <c r="C51" s="191"/>
      <c r="D51" s="293" t="s">
        <v>324</v>
      </c>
      <c r="E51" s="293"/>
      <c r="F51" s="293"/>
      <c r="G51" s="293"/>
      <c r="H51" s="293"/>
      <c r="I51" s="191"/>
      <c r="J51" s="191"/>
      <c r="K51" s="191"/>
      <c r="L51" s="191"/>
      <c r="M51" s="138" t="s">
        <v>327</v>
      </c>
      <c r="N51" s="139" t="s">
        <v>411</v>
      </c>
      <c r="O51" s="140" t="s">
        <v>540</v>
      </c>
      <c r="P51" s="141">
        <f>SUM(P52:P53)</f>
        <v>0</v>
      </c>
      <c r="Q51" s="141">
        <f t="shared" ref="Q51:W51" si="16">SUM(Q52:Q53)</f>
        <v>0</v>
      </c>
      <c r="R51" s="141">
        <f t="shared" si="16"/>
        <v>0</v>
      </c>
      <c r="S51" s="141">
        <f t="shared" si="16"/>
        <v>0</v>
      </c>
      <c r="T51" s="141">
        <f t="shared" si="16"/>
        <v>0</v>
      </c>
      <c r="U51" s="141">
        <f t="shared" si="16"/>
        <v>0</v>
      </c>
      <c r="V51" s="141">
        <f t="shared" si="16"/>
        <v>0</v>
      </c>
      <c r="W51" s="141">
        <f t="shared" si="16"/>
        <v>0</v>
      </c>
      <c r="X51" s="141"/>
      <c r="Y51" s="141"/>
      <c r="Z51" s="141"/>
      <c r="AA51" s="141"/>
      <c r="AB51" s="141"/>
      <c r="AC51" s="141"/>
      <c r="AD51" s="141"/>
      <c r="AE51" s="141"/>
    </row>
    <row r="52" spans="1:31" ht="15" thickBot="1" x14ac:dyDescent="0.35">
      <c r="A52" s="22"/>
      <c r="B52" s="23"/>
      <c r="C52" s="2" t="s">
        <v>135</v>
      </c>
      <c r="D52" s="60" t="s">
        <v>325</v>
      </c>
      <c r="E52" s="2" t="s">
        <v>318</v>
      </c>
      <c r="F52" s="2" t="s">
        <v>318</v>
      </c>
      <c r="G52" s="2" t="s">
        <v>318</v>
      </c>
      <c r="H52" s="2" t="s">
        <v>318</v>
      </c>
      <c r="I52" s="2"/>
      <c r="J52" s="2"/>
      <c r="K52" s="2"/>
      <c r="L52" s="2"/>
      <c r="M52" s="222" t="s">
        <v>328</v>
      </c>
      <c r="N52" s="2" t="s">
        <v>411</v>
      </c>
      <c r="O52" s="25" t="s">
        <v>558</v>
      </c>
      <c r="P52" s="50"/>
      <c r="Q52" s="50"/>
      <c r="R52" s="50"/>
      <c r="S52" s="50"/>
      <c r="T52" s="50"/>
      <c r="U52" s="50"/>
      <c r="V52" s="50"/>
      <c r="W52" s="50"/>
      <c r="X52" s="34"/>
      <c r="Y52" s="34"/>
      <c r="Z52" s="34"/>
      <c r="AA52" s="34"/>
      <c r="AB52" s="34"/>
      <c r="AC52" s="34"/>
      <c r="AD52" s="34"/>
      <c r="AE52" s="34"/>
    </row>
    <row r="53" spans="1:31" ht="15" thickBot="1" x14ac:dyDescent="0.35">
      <c r="A53" s="22"/>
      <c r="B53" s="23"/>
      <c r="C53" s="2" t="s">
        <v>136</v>
      </c>
      <c r="D53" s="60" t="s">
        <v>326</v>
      </c>
      <c r="E53" s="2" t="s">
        <v>413</v>
      </c>
      <c r="F53" s="2" t="s">
        <v>413</v>
      </c>
      <c r="G53" s="2" t="s">
        <v>413</v>
      </c>
      <c r="H53" s="174" t="s">
        <v>413</v>
      </c>
      <c r="I53" s="2"/>
      <c r="J53" s="2"/>
      <c r="K53" s="2"/>
      <c r="L53" s="2"/>
      <c r="M53" s="222" t="s">
        <v>329</v>
      </c>
      <c r="N53" s="2" t="s">
        <v>411</v>
      </c>
      <c r="O53" s="25" t="s">
        <v>559</v>
      </c>
      <c r="P53" s="50"/>
      <c r="Q53" s="50"/>
      <c r="R53" s="50"/>
      <c r="S53" s="50"/>
      <c r="T53" s="50"/>
      <c r="U53" s="50"/>
      <c r="V53" s="50"/>
      <c r="W53" s="50"/>
      <c r="X53" s="34"/>
      <c r="Y53" s="34"/>
      <c r="Z53" s="34"/>
      <c r="AA53" s="34"/>
      <c r="AB53" s="34"/>
      <c r="AC53" s="34"/>
      <c r="AD53" s="34"/>
      <c r="AE53" s="34"/>
    </row>
    <row r="54" spans="1:31" s="104" customFormat="1" ht="53.4" customHeight="1" thickBot="1" x14ac:dyDescent="0.35">
      <c r="A54" s="99" t="s">
        <v>31</v>
      </c>
      <c r="B54" s="100"/>
      <c r="C54" s="100"/>
      <c r="D54" s="295" t="s">
        <v>185</v>
      </c>
      <c r="E54" s="296"/>
      <c r="F54" s="296"/>
      <c r="G54" s="296"/>
      <c r="H54" s="297"/>
      <c r="I54" s="100"/>
      <c r="J54" s="100"/>
      <c r="K54" s="100"/>
      <c r="L54" s="100"/>
      <c r="M54" s="214"/>
      <c r="N54" s="101"/>
      <c r="O54" s="102" t="s">
        <v>560</v>
      </c>
      <c r="P54" s="103">
        <f>P55</f>
        <v>0</v>
      </c>
      <c r="Q54" s="103">
        <f t="shared" ref="Q54:W54" si="17">Q55</f>
        <v>0</v>
      </c>
      <c r="R54" s="103">
        <f t="shared" si="17"/>
        <v>0</v>
      </c>
      <c r="S54" s="103">
        <f t="shared" si="17"/>
        <v>0</v>
      </c>
      <c r="T54" s="103">
        <f t="shared" si="17"/>
        <v>0</v>
      </c>
      <c r="U54" s="103">
        <f t="shared" si="17"/>
        <v>0</v>
      </c>
      <c r="V54" s="103">
        <f t="shared" si="17"/>
        <v>0</v>
      </c>
      <c r="W54" s="103">
        <f t="shared" si="17"/>
        <v>0</v>
      </c>
      <c r="X54" s="103"/>
      <c r="Y54" s="103"/>
      <c r="Z54" s="103"/>
      <c r="AA54" s="103"/>
      <c r="AB54" s="103"/>
      <c r="AC54" s="103"/>
      <c r="AD54" s="103"/>
      <c r="AE54" s="103"/>
    </row>
    <row r="55" spans="1:31" s="142" customFormat="1" ht="27" customHeight="1" thickBot="1" x14ac:dyDescent="0.35">
      <c r="A55" s="136"/>
      <c r="B55" s="137" t="s">
        <v>376</v>
      </c>
      <c r="C55" s="137"/>
      <c r="D55" s="293" t="s">
        <v>197</v>
      </c>
      <c r="E55" s="293"/>
      <c r="F55" s="293"/>
      <c r="G55" s="293"/>
      <c r="H55" s="293"/>
      <c r="I55" s="137"/>
      <c r="J55" s="137"/>
      <c r="K55" s="137"/>
      <c r="L55" s="137"/>
      <c r="M55" s="138"/>
      <c r="N55" s="139" t="s">
        <v>411</v>
      </c>
      <c r="O55" s="140" t="s">
        <v>561</v>
      </c>
      <c r="P55" s="141">
        <f>SUM(P56:P57)</f>
        <v>0</v>
      </c>
      <c r="Q55" s="141">
        <f t="shared" ref="Q55:W55" si="18">SUM(Q56:Q57)</f>
        <v>0</v>
      </c>
      <c r="R55" s="141">
        <f t="shared" si="18"/>
        <v>0</v>
      </c>
      <c r="S55" s="141">
        <f t="shared" si="18"/>
        <v>0</v>
      </c>
      <c r="T55" s="141">
        <f t="shared" si="18"/>
        <v>0</v>
      </c>
      <c r="U55" s="141">
        <f t="shared" si="18"/>
        <v>0</v>
      </c>
      <c r="V55" s="141">
        <f t="shared" si="18"/>
        <v>0</v>
      </c>
      <c r="W55" s="141">
        <f t="shared" si="18"/>
        <v>0</v>
      </c>
      <c r="X55" s="141"/>
      <c r="Y55" s="141"/>
      <c r="Z55" s="141"/>
      <c r="AA55" s="141"/>
      <c r="AB55" s="141"/>
      <c r="AC55" s="141"/>
      <c r="AD55" s="141"/>
      <c r="AE55" s="141"/>
    </row>
    <row r="56" spans="1:31" ht="29.4" thickBot="1" x14ac:dyDescent="0.35">
      <c r="A56" s="22"/>
      <c r="B56" s="23"/>
      <c r="C56" s="2" t="s">
        <v>333</v>
      </c>
      <c r="D56" s="170" t="s">
        <v>194</v>
      </c>
      <c r="E56" s="29" t="s">
        <v>163</v>
      </c>
      <c r="F56" s="29" t="s">
        <v>163</v>
      </c>
      <c r="G56" s="29" t="s">
        <v>163</v>
      </c>
      <c r="H56" s="29" t="s">
        <v>163</v>
      </c>
      <c r="I56" s="29"/>
      <c r="J56" s="29"/>
      <c r="K56" s="29"/>
      <c r="L56" s="29"/>
      <c r="M56" s="222"/>
      <c r="N56" s="2" t="s">
        <v>411</v>
      </c>
      <c r="O56" s="25" t="s">
        <v>562</v>
      </c>
      <c r="P56" s="50"/>
      <c r="Q56" s="50"/>
      <c r="R56" s="50"/>
      <c r="S56" s="50"/>
      <c r="T56" s="50"/>
      <c r="U56" s="50"/>
      <c r="V56" s="50"/>
      <c r="W56" s="50"/>
      <c r="X56" s="28"/>
      <c r="Y56" s="28"/>
      <c r="Z56" s="28"/>
      <c r="AA56" s="28"/>
      <c r="AB56" s="28"/>
      <c r="AC56" s="28"/>
      <c r="AD56" s="28"/>
      <c r="AE56" s="28"/>
    </row>
    <row r="57" spans="1:31" ht="29.4" thickBot="1" x14ac:dyDescent="0.35">
      <c r="A57" s="22"/>
      <c r="B57" s="23"/>
      <c r="C57" s="2" t="s">
        <v>269</v>
      </c>
      <c r="D57" s="171" t="s">
        <v>187</v>
      </c>
      <c r="E57" s="29" t="s">
        <v>163</v>
      </c>
      <c r="F57" s="29" t="s">
        <v>163</v>
      </c>
      <c r="G57" s="29" t="s">
        <v>163</v>
      </c>
      <c r="H57" s="29" t="s">
        <v>163</v>
      </c>
      <c r="I57" s="29"/>
      <c r="J57" s="29"/>
      <c r="K57" s="29"/>
      <c r="L57" s="29"/>
      <c r="M57" s="222"/>
      <c r="N57" s="2" t="s">
        <v>411</v>
      </c>
      <c r="O57" s="25" t="s">
        <v>563</v>
      </c>
      <c r="P57" s="50"/>
      <c r="Q57" s="50"/>
      <c r="R57" s="50"/>
      <c r="S57" s="50"/>
      <c r="T57" s="50"/>
      <c r="U57" s="50"/>
      <c r="V57" s="50"/>
      <c r="W57" s="50"/>
      <c r="X57" s="28"/>
      <c r="Y57" s="28"/>
      <c r="Z57" s="28"/>
      <c r="AA57" s="28"/>
      <c r="AB57" s="28"/>
      <c r="AC57" s="28"/>
      <c r="AD57" s="28"/>
      <c r="AE57" s="28"/>
    </row>
    <row r="58" spans="1:31" s="104" customFormat="1" ht="65.400000000000006" customHeight="1" thickBot="1" x14ac:dyDescent="0.35">
      <c r="A58" s="99" t="s">
        <v>32</v>
      </c>
      <c r="B58" s="100"/>
      <c r="C58" s="100"/>
      <c r="D58" s="294" t="s">
        <v>180</v>
      </c>
      <c r="E58" s="294"/>
      <c r="F58" s="294"/>
      <c r="G58" s="294"/>
      <c r="H58" s="294"/>
      <c r="I58" s="100"/>
      <c r="J58" s="100"/>
      <c r="K58" s="100"/>
      <c r="L58" s="100"/>
      <c r="M58" s="214"/>
      <c r="N58" s="101"/>
      <c r="O58" s="102" t="s">
        <v>564</v>
      </c>
      <c r="P58" s="103">
        <f>P59+P67</f>
        <v>58000</v>
      </c>
      <c r="Q58" s="103">
        <f>Q59+Q67</f>
        <v>38000</v>
      </c>
      <c r="R58" s="103">
        <f t="shared" ref="R58:W58" si="19">R59+R67</f>
        <v>59160</v>
      </c>
      <c r="S58" s="103">
        <f t="shared" si="19"/>
        <v>38760</v>
      </c>
      <c r="T58" s="103">
        <f t="shared" si="19"/>
        <v>60343.200000000004</v>
      </c>
      <c r="U58" s="103">
        <f t="shared" si="19"/>
        <v>39535.199999999997</v>
      </c>
      <c r="V58" s="103">
        <f t="shared" si="19"/>
        <v>61550.064000000006</v>
      </c>
      <c r="W58" s="103">
        <f t="shared" si="19"/>
        <v>40325.903999999995</v>
      </c>
      <c r="X58" s="103"/>
      <c r="Y58" s="103"/>
      <c r="Z58" s="103"/>
      <c r="AA58" s="103"/>
      <c r="AB58" s="103"/>
      <c r="AC58" s="103"/>
      <c r="AD58" s="103"/>
      <c r="AE58" s="103"/>
    </row>
    <row r="59" spans="1:31" s="142" customFormat="1" ht="27" customHeight="1" thickBot="1" x14ac:dyDescent="0.35">
      <c r="A59" s="136"/>
      <c r="B59" s="137" t="s">
        <v>41</v>
      </c>
      <c r="C59" s="137"/>
      <c r="D59" s="293" t="s">
        <v>508</v>
      </c>
      <c r="E59" s="293"/>
      <c r="F59" s="293"/>
      <c r="G59" s="293"/>
      <c r="H59" s="293"/>
      <c r="I59" s="137"/>
      <c r="J59" s="137"/>
      <c r="K59" s="137"/>
      <c r="L59" s="137"/>
      <c r="M59" s="138" t="s">
        <v>461</v>
      </c>
      <c r="N59" s="139" t="s">
        <v>414</v>
      </c>
      <c r="O59" s="140" t="s">
        <v>565</v>
      </c>
      <c r="P59" s="141">
        <f>SUM(P60:P66)</f>
        <v>48000</v>
      </c>
      <c r="Q59" s="141">
        <f>SUM(Q60:Q66)</f>
        <v>38000</v>
      </c>
      <c r="R59" s="141">
        <f t="shared" si="2"/>
        <v>48960</v>
      </c>
      <c r="S59" s="141">
        <f t="shared" ref="S59" si="20">Q59*1.02</f>
        <v>38760</v>
      </c>
      <c r="T59" s="141">
        <f t="shared" ref="T59" si="21">R59*1.02</f>
        <v>49939.200000000004</v>
      </c>
      <c r="U59" s="141">
        <f t="shared" ref="U59" si="22">S59*1.02</f>
        <v>39535.199999999997</v>
      </c>
      <c r="V59" s="141">
        <f t="shared" ref="V59" si="23">T59*1.02</f>
        <v>50937.984000000004</v>
      </c>
      <c r="W59" s="141">
        <f t="shared" ref="W59" si="24">U59*1.02</f>
        <v>40325.903999999995</v>
      </c>
      <c r="X59" s="141"/>
      <c r="Y59" s="141"/>
      <c r="Z59" s="141"/>
      <c r="AA59" s="141"/>
      <c r="AB59" s="141"/>
      <c r="AC59" s="141"/>
      <c r="AD59" s="141"/>
      <c r="AE59" s="141"/>
    </row>
    <row r="60" spans="1:31" ht="29.4" thickBot="1" x14ac:dyDescent="0.35">
      <c r="A60" s="22"/>
      <c r="B60" s="23"/>
      <c r="C60" s="2" t="s">
        <v>137</v>
      </c>
      <c r="D60" s="170" t="s">
        <v>188</v>
      </c>
      <c r="E60" s="29" t="s">
        <v>163</v>
      </c>
      <c r="F60" s="29" t="s">
        <v>163</v>
      </c>
      <c r="G60" s="29" t="s">
        <v>163</v>
      </c>
      <c r="H60" s="29" t="s">
        <v>163</v>
      </c>
      <c r="I60" s="29"/>
      <c r="J60" s="29"/>
      <c r="K60" s="29"/>
      <c r="L60" s="29"/>
      <c r="M60" s="222"/>
      <c r="N60" s="2" t="s">
        <v>414</v>
      </c>
      <c r="O60" s="25" t="s">
        <v>566</v>
      </c>
      <c r="P60" s="50"/>
      <c r="Q60" s="50"/>
      <c r="R60" s="50"/>
      <c r="S60" s="50"/>
      <c r="T60" s="50"/>
      <c r="U60" s="50"/>
      <c r="V60" s="50"/>
      <c r="W60" s="50"/>
      <c r="X60" s="28"/>
      <c r="Y60" s="28"/>
      <c r="Z60" s="28"/>
      <c r="AA60" s="28"/>
      <c r="AB60" s="28"/>
      <c r="AC60" s="28"/>
      <c r="AD60" s="28"/>
      <c r="AE60" s="28"/>
    </row>
    <row r="61" spans="1:31" ht="15" thickBot="1" x14ac:dyDescent="0.35">
      <c r="A61" s="22"/>
      <c r="B61" s="23"/>
      <c r="C61" s="2" t="s">
        <v>270</v>
      </c>
      <c r="D61" s="170" t="s">
        <v>182</v>
      </c>
      <c r="E61" s="29" t="s">
        <v>403</v>
      </c>
      <c r="F61" s="29" t="s">
        <v>403</v>
      </c>
      <c r="G61" s="29" t="s">
        <v>403</v>
      </c>
      <c r="H61" s="29" t="s">
        <v>403</v>
      </c>
      <c r="I61" s="29"/>
      <c r="J61" s="29"/>
      <c r="K61" s="29"/>
      <c r="L61" s="29"/>
      <c r="M61" s="222"/>
      <c r="N61" s="2" t="s">
        <v>414</v>
      </c>
      <c r="O61" s="25" t="s">
        <v>567</v>
      </c>
      <c r="P61" s="26">
        <v>2000</v>
      </c>
      <c r="Q61" s="26">
        <v>2000</v>
      </c>
      <c r="R61" s="27">
        <f>P61</f>
        <v>2000</v>
      </c>
      <c r="S61" s="27">
        <f t="shared" ref="S61:W65" si="25">Q61</f>
        <v>2000</v>
      </c>
      <c r="T61" s="27">
        <f t="shared" si="25"/>
        <v>2000</v>
      </c>
      <c r="U61" s="27">
        <f t="shared" si="25"/>
        <v>2000</v>
      </c>
      <c r="V61" s="27">
        <f t="shared" si="25"/>
        <v>2000</v>
      </c>
      <c r="W61" s="27">
        <f t="shared" si="25"/>
        <v>2000</v>
      </c>
      <c r="X61" s="28"/>
      <c r="Y61" s="28"/>
      <c r="Z61" s="28"/>
      <c r="AA61" s="28"/>
      <c r="AB61" s="28"/>
      <c r="AC61" s="28"/>
      <c r="AD61" s="28"/>
      <c r="AE61" s="28"/>
    </row>
    <row r="62" spans="1:31" ht="15" thickBot="1" x14ac:dyDescent="0.35">
      <c r="A62" s="22"/>
      <c r="B62" s="23"/>
      <c r="C62" s="2" t="s">
        <v>271</v>
      </c>
      <c r="D62" s="170" t="s">
        <v>183</v>
      </c>
      <c r="E62" s="29" t="s">
        <v>406</v>
      </c>
      <c r="F62" s="29" t="s">
        <v>406</v>
      </c>
      <c r="G62" s="29" t="s">
        <v>406</v>
      </c>
      <c r="H62" s="29" t="s">
        <v>406</v>
      </c>
      <c r="I62" s="29"/>
      <c r="J62" s="29"/>
      <c r="K62" s="29"/>
      <c r="L62" s="29"/>
      <c r="M62" s="222"/>
      <c r="N62" s="2" t="s">
        <v>414</v>
      </c>
      <c r="O62" s="25" t="s">
        <v>568</v>
      </c>
      <c r="P62" s="26">
        <v>40000</v>
      </c>
      <c r="Q62" s="26">
        <v>36000</v>
      </c>
      <c r="R62" s="27">
        <f t="shared" ref="R62:R65" si="26">P62</f>
        <v>40000</v>
      </c>
      <c r="S62" s="27">
        <f t="shared" si="25"/>
        <v>36000</v>
      </c>
      <c r="T62" s="27">
        <f t="shared" si="25"/>
        <v>40000</v>
      </c>
      <c r="U62" s="27">
        <f t="shared" si="25"/>
        <v>36000</v>
      </c>
      <c r="V62" s="27">
        <f t="shared" si="25"/>
        <v>40000</v>
      </c>
      <c r="W62" s="27">
        <f t="shared" si="25"/>
        <v>36000</v>
      </c>
      <c r="X62" s="28"/>
      <c r="Y62" s="28"/>
      <c r="Z62" s="28"/>
      <c r="AA62" s="28"/>
      <c r="AB62" s="28"/>
      <c r="AC62" s="28"/>
      <c r="AD62" s="28"/>
      <c r="AE62" s="28"/>
    </row>
    <row r="63" spans="1:31" ht="15" thickBot="1" x14ac:dyDescent="0.35">
      <c r="A63" s="22"/>
      <c r="B63" s="23"/>
      <c r="C63" s="2" t="s">
        <v>138</v>
      </c>
      <c r="D63" s="170" t="s">
        <v>184</v>
      </c>
      <c r="E63" s="29" t="s">
        <v>422</v>
      </c>
      <c r="F63" s="29" t="s">
        <v>421</v>
      </c>
      <c r="G63" s="29" t="s">
        <v>421</v>
      </c>
      <c r="H63" s="29" t="s">
        <v>421</v>
      </c>
      <c r="I63" s="29"/>
      <c r="J63" s="29"/>
      <c r="K63" s="29"/>
      <c r="L63" s="29"/>
      <c r="M63" s="222" t="s">
        <v>428</v>
      </c>
      <c r="N63" s="2" t="s">
        <v>414</v>
      </c>
      <c r="O63" s="25" t="s">
        <v>569</v>
      </c>
      <c r="P63" s="50"/>
      <c r="Q63" s="50"/>
      <c r="R63" s="50"/>
      <c r="S63" s="50"/>
      <c r="T63" s="50"/>
      <c r="U63" s="50"/>
      <c r="V63" s="50"/>
      <c r="W63" s="50"/>
      <c r="X63" s="28"/>
      <c r="Y63" s="28"/>
      <c r="Z63" s="28"/>
      <c r="AA63" s="28"/>
      <c r="AB63" s="28"/>
      <c r="AC63" s="28"/>
      <c r="AD63" s="28"/>
      <c r="AE63" s="28"/>
    </row>
    <row r="64" spans="1:31" ht="29.4" thickBot="1" x14ac:dyDescent="0.35">
      <c r="A64" s="22"/>
      <c r="B64" s="23"/>
      <c r="C64" s="2" t="s">
        <v>139</v>
      </c>
      <c r="D64" s="170" t="s">
        <v>425</v>
      </c>
      <c r="E64" s="29" t="s">
        <v>404</v>
      </c>
      <c r="F64" s="29" t="s">
        <v>404</v>
      </c>
      <c r="G64" s="29" t="s">
        <v>404</v>
      </c>
      <c r="H64" s="29" t="s">
        <v>404</v>
      </c>
      <c r="I64" s="29"/>
      <c r="J64" s="29"/>
      <c r="K64" s="29"/>
      <c r="L64" s="29"/>
      <c r="M64" s="222" t="s">
        <v>428</v>
      </c>
      <c r="N64" s="2"/>
      <c r="O64" s="25" t="s">
        <v>570</v>
      </c>
      <c r="P64" s="50"/>
      <c r="Q64" s="50"/>
      <c r="R64" s="50"/>
      <c r="S64" s="50"/>
      <c r="T64" s="50"/>
      <c r="U64" s="50"/>
      <c r="V64" s="50"/>
      <c r="W64" s="50"/>
      <c r="X64" s="28"/>
      <c r="Y64" s="28"/>
      <c r="Z64" s="28"/>
      <c r="AA64" s="28"/>
      <c r="AB64" s="28"/>
      <c r="AC64" s="28"/>
      <c r="AD64" s="28"/>
      <c r="AE64" s="28"/>
    </row>
    <row r="65" spans="1:31" ht="43.8" thickBot="1" x14ac:dyDescent="0.35">
      <c r="A65" s="22"/>
      <c r="B65" s="23"/>
      <c r="C65" s="2" t="s">
        <v>140</v>
      </c>
      <c r="D65" s="2" t="s">
        <v>181</v>
      </c>
      <c r="E65" s="29" t="s">
        <v>163</v>
      </c>
      <c r="F65" s="29" t="s">
        <v>163</v>
      </c>
      <c r="G65" s="29" t="s">
        <v>163</v>
      </c>
      <c r="H65" s="29" t="s">
        <v>163</v>
      </c>
      <c r="I65" s="29"/>
      <c r="J65" s="29"/>
      <c r="K65" s="29"/>
      <c r="L65" s="29"/>
      <c r="M65" s="222" t="s">
        <v>427</v>
      </c>
      <c r="N65" s="2" t="s">
        <v>414</v>
      </c>
      <c r="O65" s="25" t="s">
        <v>571</v>
      </c>
      <c r="P65" s="26">
        <v>6000</v>
      </c>
      <c r="Q65" s="26">
        <v>0</v>
      </c>
      <c r="R65" s="27">
        <f t="shared" si="26"/>
        <v>6000</v>
      </c>
      <c r="S65" s="27">
        <f t="shared" si="25"/>
        <v>0</v>
      </c>
      <c r="T65" s="27">
        <f t="shared" si="25"/>
        <v>6000</v>
      </c>
      <c r="U65" s="27">
        <f t="shared" si="25"/>
        <v>0</v>
      </c>
      <c r="V65" s="27">
        <f t="shared" si="25"/>
        <v>6000</v>
      </c>
      <c r="W65" s="27">
        <f t="shared" si="25"/>
        <v>0</v>
      </c>
      <c r="X65" s="28"/>
      <c r="Y65" s="28"/>
      <c r="Z65" s="28"/>
      <c r="AA65" s="28"/>
      <c r="AB65" s="28"/>
      <c r="AC65" s="28"/>
      <c r="AD65" s="28"/>
      <c r="AE65" s="28"/>
    </row>
    <row r="66" spans="1:31" ht="29.4" thickBot="1" x14ac:dyDescent="0.35">
      <c r="A66" s="22"/>
      <c r="B66" s="23"/>
      <c r="C66" s="2" t="s">
        <v>141</v>
      </c>
      <c r="D66" s="2" t="s">
        <v>334</v>
      </c>
      <c r="E66" s="29" t="s">
        <v>420</v>
      </c>
      <c r="F66" s="29" t="s">
        <v>421</v>
      </c>
      <c r="G66" s="29" t="s">
        <v>421</v>
      </c>
      <c r="H66" s="29" t="s">
        <v>421</v>
      </c>
      <c r="I66" s="29"/>
      <c r="J66" s="29"/>
      <c r="K66" s="29"/>
      <c r="L66" s="29"/>
      <c r="M66" s="222" t="s">
        <v>424</v>
      </c>
      <c r="N66" s="2" t="s">
        <v>414</v>
      </c>
      <c r="O66" s="25" t="s">
        <v>572</v>
      </c>
      <c r="P66" s="50"/>
      <c r="Q66" s="50"/>
      <c r="R66" s="50"/>
      <c r="S66" s="50"/>
      <c r="T66" s="50"/>
      <c r="U66" s="50"/>
      <c r="V66" s="50"/>
      <c r="W66" s="50"/>
      <c r="X66" s="28"/>
      <c r="Y66" s="28"/>
      <c r="Z66" s="28"/>
      <c r="AA66" s="28"/>
      <c r="AB66" s="28"/>
      <c r="AC66" s="28"/>
      <c r="AD66" s="28"/>
      <c r="AE66" s="28"/>
    </row>
    <row r="67" spans="1:31" s="142" customFormat="1" ht="27" customHeight="1" thickBot="1" x14ac:dyDescent="0.35">
      <c r="A67" s="136"/>
      <c r="B67" s="137" t="s">
        <v>42</v>
      </c>
      <c r="C67" s="137"/>
      <c r="D67" s="293" t="s">
        <v>600</v>
      </c>
      <c r="E67" s="293"/>
      <c r="F67" s="293"/>
      <c r="G67" s="293"/>
      <c r="H67" s="293"/>
      <c r="I67" s="137"/>
      <c r="J67" s="137"/>
      <c r="K67" s="137"/>
      <c r="L67" s="137"/>
      <c r="M67" s="138"/>
      <c r="N67" s="139" t="s">
        <v>411</v>
      </c>
      <c r="O67" s="140" t="s">
        <v>573</v>
      </c>
      <c r="P67" s="141">
        <f>SUM(P68:P70)</f>
        <v>10000</v>
      </c>
      <c r="Q67" s="141">
        <f>SUM(Q68:Q70)</f>
        <v>0</v>
      </c>
      <c r="R67" s="141">
        <f t="shared" si="2"/>
        <v>10200</v>
      </c>
      <c r="S67" s="141">
        <f t="shared" si="3"/>
        <v>0</v>
      </c>
      <c r="T67" s="141">
        <f t="shared" si="4"/>
        <v>10404</v>
      </c>
      <c r="U67" s="141">
        <f t="shared" si="5"/>
        <v>0</v>
      </c>
      <c r="V67" s="141">
        <f t="shared" si="6"/>
        <v>10612.08</v>
      </c>
      <c r="W67" s="141">
        <f t="shared" si="7"/>
        <v>0</v>
      </c>
      <c r="X67" s="141"/>
      <c r="Y67" s="141"/>
      <c r="Z67" s="141"/>
      <c r="AA67" s="141"/>
      <c r="AB67" s="141"/>
      <c r="AC67" s="141"/>
      <c r="AD67" s="141"/>
      <c r="AE67" s="141"/>
    </row>
    <row r="68" spans="1:31" ht="44.4" customHeight="1" thickBot="1" x14ac:dyDescent="0.35">
      <c r="A68" s="22"/>
      <c r="B68" s="23"/>
      <c r="C68" s="2" t="s">
        <v>142</v>
      </c>
      <c r="D68" s="2" t="s">
        <v>206</v>
      </c>
      <c r="E68" s="29" t="s">
        <v>163</v>
      </c>
      <c r="F68" s="29" t="s">
        <v>163</v>
      </c>
      <c r="G68" s="29" t="s">
        <v>163</v>
      </c>
      <c r="H68" s="29" t="s">
        <v>163</v>
      </c>
      <c r="I68" s="29"/>
      <c r="J68" s="29"/>
      <c r="K68" s="29"/>
      <c r="L68" s="29"/>
      <c r="M68" s="222" t="s">
        <v>426</v>
      </c>
      <c r="N68" s="2" t="s">
        <v>411</v>
      </c>
      <c r="O68" s="25" t="s">
        <v>574</v>
      </c>
      <c r="P68" s="50"/>
      <c r="Q68" s="50"/>
      <c r="R68" s="50"/>
      <c r="S68" s="50"/>
      <c r="T68" s="50"/>
      <c r="U68" s="50"/>
      <c r="V68" s="50"/>
      <c r="W68" s="50"/>
      <c r="X68" s="28"/>
      <c r="Y68" s="28"/>
      <c r="Z68" s="28"/>
      <c r="AA68" s="28"/>
      <c r="AB68" s="28"/>
      <c r="AC68" s="28"/>
      <c r="AD68" s="28"/>
      <c r="AE68" s="28"/>
    </row>
    <row r="69" spans="1:31" ht="29.4" thickBot="1" x14ac:dyDescent="0.35">
      <c r="A69" s="22"/>
      <c r="B69" s="23"/>
      <c r="C69" s="2" t="s">
        <v>272</v>
      </c>
      <c r="D69" s="170" t="s">
        <v>204</v>
      </c>
      <c r="E69" s="29"/>
      <c r="F69" s="29"/>
      <c r="G69" s="29"/>
      <c r="H69" s="29"/>
      <c r="I69" s="29"/>
      <c r="J69" s="29"/>
      <c r="K69" s="29"/>
      <c r="L69" s="29"/>
      <c r="M69" s="222" t="s">
        <v>462</v>
      </c>
      <c r="N69" s="2" t="s">
        <v>411</v>
      </c>
      <c r="O69" s="25" t="s">
        <v>575</v>
      </c>
      <c r="P69" s="26">
        <v>10000</v>
      </c>
      <c r="Q69" s="50"/>
      <c r="R69" s="27">
        <f t="shared" si="2"/>
        <v>10200</v>
      </c>
      <c r="S69" s="50"/>
      <c r="T69" s="27">
        <f t="shared" si="4"/>
        <v>10404</v>
      </c>
      <c r="U69" s="50"/>
      <c r="V69" s="27">
        <f t="shared" si="6"/>
        <v>10612.08</v>
      </c>
      <c r="W69" s="50"/>
      <c r="X69" s="28"/>
      <c r="Y69" s="28"/>
      <c r="Z69" s="28"/>
      <c r="AA69" s="28"/>
      <c r="AB69" s="28"/>
      <c r="AC69" s="28"/>
      <c r="AD69" s="28"/>
      <c r="AE69" s="28"/>
    </row>
    <row r="70" spans="1:31" ht="29.4" thickBot="1" x14ac:dyDescent="0.35">
      <c r="A70" s="22"/>
      <c r="B70" s="23"/>
      <c r="C70" s="2" t="s">
        <v>273</v>
      </c>
      <c r="D70" s="172" t="s">
        <v>205</v>
      </c>
      <c r="E70" s="29"/>
      <c r="F70" s="29"/>
      <c r="G70" s="29"/>
      <c r="H70" s="29"/>
      <c r="I70" s="173"/>
      <c r="J70" s="173"/>
      <c r="K70" s="173"/>
      <c r="L70" s="173"/>
      <c r="M70" s="222" t="s">
        <v>463</v>
      </c>
      <c r="N70" s="2" t="s">
        <v>411</v>
      </c>
      <c r="O70" s="25" t="s">
        <v>576</v>
      </c>
      <c r="P70" s="50"/>
      <c r="Q70" s="50"/>
      <c r="R70" s="50"/>
      <c r="S70" s="50"/>
      <c r="T70" s="50"/>
      <c r="U70" s="50"/>
      <c r="V70" s="50"/>
      <c r="W70" s="50"/>
      <c r="X70" s="28"/>
      <c r="Y70" s="28"/>
      <c r="Z70" s="28"/>
      <c r="AA70" s="28"/>
      <c r="AB70" s="28"/>
      <c r="AC70" s="28"/>
      <c r="AD70" s="28"/>
      <c r="AE70" s="28"/>
    </row>
    <row r="71" spans="1:31" s="111" customFormat="1" ht="37.200000000000003" customHeight="1" thickBot="1" x14ac:dyDescent="0.35">
      <c r="A71" s="105" t="s">
        <v>38</v>
      </c>
      <c r="B71" s="106"/>
      <c r="C71" s="106"/>
      <c r="D71" s="261" t="s">
        <v>198</v>
      </c>
      <c r="E71" s="262"/>
      <c r="F71" s="262"/>
      <c r="G71" s="262"/>
      <c r="H71" s="263"/>
      <c r="I71" s="107"/>
      <c r="J71" s="107"/>
      <c r="K71" s="107"/>
      <c r="L71" s="107"/>
      <c r="M71" s="215"/>
      <c r="N71" s="108"/>
      <c r="O71" s="109" t="s">
        <v>577</v>
      </c>
      <c r="P71" s="110">
        <f>P72+P81</f>
        <v>18500</v>
      </c>
      <c r="Q71" s="110">
        <f>Q72+Q81</f>
        <v>33500</v>
      </c>
      <c r="R71" s="110">
        <f t="shared" ref="R71:R132" si="27">P71*1.02</f>
        <v>18870</v>
      </c>
      <c r="S71" s="110">
        <f t="shared" ref="S71" si="28">Q71*1.02</f>
        <v>34170</v>
      </c>
      <c r="T71" s="110">
        <f t="shared" ref="T71" si="29">R71*1.02</f>
        <v>19247.400000000001</v>
      </c>
      <c r="U71" s="110">
        <f t="shared" ref="U71" si="30">S71*1.02</f>
        <v>34853.4</v>
      </c>
      <c r="V71" s="110">
        <f t="shared" ref="V71" si="31">T71*1.02</f>
        <v>19632.348000000002</v>
      </c>
      <c r="W71" s="110">
        <f t="shared" ref="W71" si="32">U71*1.02</f>
        <v>35550.468000000001</v>
      </c>
      <c r="X71" s="110"/>
      <c r="Y71" s="110"/>
      <c r="Z71" s="110"/>
      <c r="AA71" s="110"/>
      <c r="AB71" s="110"/>
      <c r="AC71" s="110"/>
      <c r="AD71" s="110"/>
      <c r="AE71" s="110"/>
    </row>
    <row r="72" spans="1:31" s="149" customFormat="1" ht="32.4" customHeight="1" thickBot="1" x14ac:dyDescent="0.35">
      <c r="A72" s="143"/>
      <c r="B72" s="144" t="s">
        <v>43</v>
      </c>
      <c r="C72" s="144"/>
      <c r="D72" s="254" t="s">
        <v>202</v>
      </c>
      <c r="E72" s="255"/>
      <c r="F72" s="255"/>
      <c r="G72" s="255"/>
      <c r="H72" s="256"/>
      <c r="I72" s="145"/>
      <c r="J72" s="145"/>
      <c r="K72" s="145"/>
      <c r="L72" s="145"/>
      <c r="M72" s="150"/>
      <c r="N72" s="146" t="s">
        <v>415</v>
      </c>
      <c r="O72" s="147" t="s">
        <v>578</v>
      </c>
      <c r="P72" s="148">
        <f>SUM(P73:P80)</f>
        <v>6500</v>
      </c>
      <c r="Q72" s="148">
        <f t="shared" ref="Q72:W72" si="33">SUM(Q73:Q80)</f>
        <v>16000</v>
      </c>
      <c r="R72" s="148">
        <f t="shared" si="33"/>
        <v>6630</v>
      </c>
      <c r="S72" s="148">
        <f t="shared" si="33"/>
        <v>16320</v>
      </c>
      <c r="T72" s="148">
        <f t="shared" si="33"/>
        <v>6762.5999999999995</v>
      </c>
      <c r="U72" s="148">
        <f t="shared" si="33"/>
        <v>16646.400000000001</v>
      </c>
      <c r="V72" s="148">
        <f t="shared" si="33"/>
        <v>6897.8519999999999</v>
      </c>
      <c r="W72" s="148">
        <f t="shared" si="33"/>
        <v>16979.328000000001</v>
      </c>
      <c r="X72" s="148"/>
      <c r="Y72" s="148"/>
      <c r="Z72" s="148"/>
      <c r="AA72" s="148"/>
      <c r="AB72" s="148"/>
      <c r="AC72" s="148"/>
      <c r="AD72" s="148"/>
      <c r="AE72" s="148"/>
    </row>
    <row r="73" spans="1:31" ht="29.4" thickBot="1" x14ac:dyDescent="0.35">
      <c r="A73" s="22"/>
      <c r="B73" s="23"/>
      <c r="C73" s="2" t="s">
        <v>274</v>
      </c>
      <c r="D73" s="2" t="s">
        <v>208</v>
      </c>
      <c r="E73" s="29" t="s">
        <v>163</v>
      </c>
      <c r="F73" s="29" t="s">
        <v>163</v>
      </c>
      <c r="G73" s="29" t="s">
        <v>163</v>
      </c>
      <c r="H73" s="29" t="s">
        <v>163</v>
      </c>
      <c r="I73" s="29"/>
      <c r="J73" s="29"/>
      <c r="K73" s="29"/>
      <c r="L73" s="29"/>
      <c r="M73" s="222" t="s">
        <v>432</v>
      </c>
      <c r="N73" s="2" t="s">
        <v>415</v>
      </c>
      <c r="O73" s="25" t="s">
        <v>579</v>
      </c>
      <c r="P73" s="26">
        <v>1000</v>
      </c>
      <c r="Q73" s="198"/>
      <c r="R73" s="242">
        <f>P73*1.02</f>
        <v>1020</v>
      </c>
      <c r="S73" s="243"/>
      <c r="T73" s="242">
        <f>R73*1.02</f>
        <v>1040.4000000000001</v>
      </c>
      <c r="U73" s="243"/>
      <c r="V73" s="242">
        <f>T73*1.02</f>
        <v>1061.2080000000001</v>
      </c>
      <c r="W73" s="243"/>
      <c r="X73" s="28"/>
      <c r="Y73" s="28"/>
      <c r="Z73" s="28"/>
      <c r="AA73" s="28"/>
      <c r="AB73" s="28"/>
      <c r="AC73" s="28"/>
      <c r="AD73" s="28"/>
      <c r="AE73" s="28"/>
    </row>
    <row r="74" spans="1:31" ht="15" thickBot="1" x14ac:dyDescent="0.35">
      <c r="A74" s="22"/>
      <c r="B74" s="23"/>
      <c r="C74" s="2" t="s">
        <v>275</v>
      </c>
      <c r="D74" s="2" t="s">
        <v>337</v>
      </c>
      <c r="E74" s="29" t="s">
        <v>431</v>
      </c>
      <c r="F74" s="29" t="s">
        <v>431</v>
      </c>
      <c r="G74" s="29" t="s">
        <v>431</v>
      </c>
      <c r="H74" s="29" t="s">
        <v>431</v>
      </c>
      <c r="I74" s="29"/>
      <c r="J74" s="29"/>
      <c r="K74" s="29"/>
      <c r="L74" s="29"/>
      <c r="M74" s="222" t="s">
        <v>433</v>
      </c>
      <c r="N74" s="2" t="s">
        <v>415</v>
      </c>
      <c r="O74" s="25" t="s">
        <v>580</v>
      </c>
      <c r="P74" s="26">
        <v>5000</v>
      </c>
      <c r="Q74" s="26">
        <v>5000</v>
      </c>
      <c r="R74" s="26">
        <f t="shared" si="27"/>
        <v>5100</v>
      </c>
      <c r="S74" s="26">
        <f t="shared" ref="S74:S126" si="34">Q74*1.02</f>
        <v>5100</v>
      </c>
      <c r="T74" s="26">
        <f t="shared" ref="T74:T132" si="35">R74*1.02</f>
        <v>5202</v>
      </c>
      <c r="U74" s="26">
        <f t="shared" ref="U74:U126" si="36">S74*1.02</f>
        <v>5202</v>
      </c>
      <c r="V74" s="26">
        <f t="shared" ref="V74:V132" si="37">T74*1.02</f>
        <v>5306.04</v>
      </c>
      <c r="W74" s="26">
        <f t="shared" ref="W74:W126" si="38">U74*1.02</f>
        <v>5306.04</v>
      </c>
      <c r="X74" s="28"/>
      <c r="Y74" s="28"/>
      <c r="Z74" s="28"/>
      <c r="AA74" s="28"/>
      <c r="AB74" s="28"/>
      <c r="AC74" s="28"/>
      <c r="AD74" s="28"/>
      <c r="AE74" s="28"/>
    </row>
    <row r="75" spans="1:31" ht="36.6" thickBot="1" x14ac:dyDescent="0.35">
      <c r="A75" s="22"/>
      <c r="B75" s="23"/>
      <c r="C75" s="2" t="s">
        <v>276</v>
      </c>
      <c r="D75" s="2" t="s">
        <v>366</v>
      </c>
      <c r="E75" s="29" t="s">
        <v>163</v>
      </c>
      <c r="F75" s="29" t="s">
        <v>163</v>
      </c>
      <c r="G75" s="29" t="s">
        <v>163</v>
      </c>
      <c r="H75" s="29" t="s">
        <v>163</v>
      </c>
      <c r="I75" s="29"/>
      <c r="J75" s="29"/>
      <c r="K75" s="29"/>
      <c r="L75" s="29"/>
      <c r="M75" s="222" t="s">
        <v>434</v>
      </c>
      <c r="N75" s="2" t="s">
        <v>415</v>
      </c>
      <c r="O75" s="25" t="s">
        <v>581</v>
      </c>
      <c r="P75" s="26">
        <v>500</v>
      </c>
      <c r="Q75" s="198"/>
      <c r="R75" s="26">
        <f t="shared" si="27"/>
        <v>510</v>
      </c>
      <c r="S75" s="243"/>
      <c r="T75" s="26">
        <f t="shared" si="35"/>
        <v>520.20000000000005</v>
      </c>
      <c r="U75" s="243"/>
      <c r="V75" s="26">
        <f t="shared" si="37"/>
        <v>530.60400000000004</v>
      </c>
      <c r="W75" s="243"/>
      <c r="X75" s="28"/>
      <c r="Y75" s="28"/>
      <c r="Z75" s="28"/>
      <c r="AA75" s="28"/>
      <c r="AB75" s="28"/>
      <c r="AC75" s="28"/>
      <c r="AD75" s="28"/>
      <c r="AE75" s="28"/>
    </row>
    <row r="76" spans="1:31" ht="33" customHeight="1" thickBot="1" x14ac:dyDescent="0.35">
      <c r="A76" s="22"/>
      <c r="B76" s="23"/>
      <c r="C76" s="2" t="s">
        <v>277</v>
      </c>
      <c r="D76" s="2" t="s">
        <v>430</v>
      </c>
      <c r="E76" s="29" t="s">
        <v>163</v>
      </c>
      <c r="F76" s="29" t="s">
        <v>163</v>
      </c>
      <c r="G76" s="29" t="s">
        <v>163</v>
      </c>
      <c r="H76" s="29" t="s">
        <v>163</v>
      </c>
      <c r="I76" s="29"/>
      <c r="J76" s="29"/>
      <c r="K76" s="29"/>
      <c r="L76" s="29"/>
      <c r="M76" s="222" t="s">
        <v>435</v>
      </c>
      <c r="N76" s="2" t="s">
        <v>415</v>
      </c>
      <c r="O76" s="25" t="s">
        <v>582</v>
      </c>
      <c r="P76" s="198"/>
      <c r="Q76" s="198"/>
      <c r="R76" s="198"/>
      <c r="S76" s="198"/>
      <c r="T76" s="198"/>
      <c r="U76" s="198"/>
      <c r="V76" s="198"/>
      <c r="W76" s="198"/>
      <c r="X76" s="28"/>
      <c r="Y76" s="28"/>
      <c r="Z76" s="28"/>
      <c r="AA76" s="28"/>
      <c r="AB76" s="28"/>
      <c r="AC76" s="28"/>
      <c r="AD76" s="28"/>
      <c r="AE76" s="28"/>
    </row>
    <row r="77" spans="1:31" ht="29.4" thickBot="1" x14ac:dyDescent="0.35">
      <c r="A77" s="22"/>
      <c r="B77" s="23"/>
      <c r="C77" s="2" t="s">
        <v>278</v>
      </c>
      <c r="D77" s="2" t="s">
        <v>207</v>
      </c>
      <c r="E77" s="29" t="s">
        <v>163</v>
      </c>
      <c r="F77" s="29" t="s">
        <v>163</v>
      </c>
      <c r="G77" s="29" t="s">
        <v>163</v>
      </c>
      <c r="H77" s="29" t="s">
        <v>163</v>
      </c>
      <c r="I77" s="29"/>
      <c r="J77" s="29"/>
      <c r="K77" s="29"/>
      <c r="L77" s="29"/>
      <c r="M77" s="222" t="s">
        <v>436</v>
      </c>
      <c r="N77" s="2" t="s">
        <v>416</v>
      </c>
      <c r="O77" s="25" t="s">
        <v>583</v>
      </c>
      <c r="P77" s="198"/>
      <c r="Q77" s="198"/>
      <c r="R77" s="198"/>
      <c r="S77" s="198"/>
      <c r="T77" s="198"/>
      <c r="U77" s="198"/>
      <c r="V77" s="198"/>
      <c r="W77" s="198"/>
      <c r="X77" s="28"/>
      <c r="Y77" s="28"/>
      <c r="Z77" s="28"/>
      <c r="AA77" s="28"/>
      <c r="AB77" s="28"/>
      <c r="AC77" s="28"/>
      <c r="AD77" s="28"/>
      <c r="AE77" s="28"/>
    </row>
    <row r="78" spans="1:31" ht="15" thickBot="1" x14ac:dyDescent="0.35">
      <c r="A78" s="22"/>
      <c r="B78" s="23"/>
      <c r="C78" s="2" t="s">
        <v>143</v>
      </c>
      <c r="D78" s="2" t="s">
        <v>210</v>
      </c>
      <c r="E78" s="29" t="s">
        <v>163</v>
      </c>
      <c r="F78" s="29" t="s">
        <v>163</v>
      </c>
      <c r="G78" s="29" t="s">
        <v>163</v>
      </c>
      <c r="H78" s="29" t="s">
        <v>163</v>
      </c>
      <c r="I78" s="29"/>
      <c r="J78" s="29"/>
      <c r="K78" s="29"/>
      <c r="L78" s="29"/>
      <c r="M78" s="222" t="s">
        <v>437</v>
      </c>
      <c r="N78" s="2" t="s">
        <v>415</v>
      </c>
      <c r="O78" s="25" t="s">
        <v>584</v>
      </c>
      <c r="P78" s="198"/>
      <c r="Q78" s="26">
        <v>1000</v>
      </c>
      <c r="R78" s="198"/>
      <c r="S78" s="26">
        <f t="shared" si="34"/>
        <v>1020</v>
      </c>
      <c r="T78" s="198"/>
      <c r="U78" s="26">
        <f t="shared" si="36"/>
        <v>1040.4000000000001</v>
      </c>
      <c r="V78" s="198"/>
      <c r="W78" s="26">
        <f t="shared" si="38"/>
        <v>1061.2080000000001</v>
      </c>
      <c r="X78" s="28"/>
      <c r="Y78" s="28"/>
      <c r="Z78" s="28"/>
      <c r="AA78" s="28"/>
      <c r="AB78" s="28"/>
      <c r="AC78" s="28"/>
      <c r="AD78" s="28"/>
      <c r="AE78" s="28"/>
    </row>
    <row r="79" spans="1:31" ht="20.399999999999999" customHeight="1" thickBot="1" x14ac:dyDescent="0.35">
      <c r="A79" s="22"/>
      <c r="B79" s="23"/>
      <c r="C79" s="2" t="s">
        <v>279</v>
      </c>
      <c r="D79" s="2" t="s">
        <v>209</v>
      </c>
      <c r="E79" s="29" t="s">
        <v>163</v>
      </c>
      <c r="F79" s="29" t="s">
        <v>163</v>
      </c>
      <c r="G79" s="29" t="s">
        <v>163</v>
      </c>
      <c r="H79" s="29" t="s">
        <v>163</v>
      </c>
      <c r="I79" s="29"/>
      <c r="J79" s="29"/>
      <c r="K79" s="29"/>
      <c r="L79" s="29"/>
      <c r="M79" s="222" t="s">
        <v>438</v>
      </c>
      <c r="N79" s="2" t="s">
        <v>415</v>
      </c>
      <c r="O79" s="25" t="s">
        <v>585</v>
      </c>
      <c r="P79" s="198"/>
      <c r="Q79" s="26">
        <v>10000</v>
      </c>
      <c r="R79" s="198"/>
      <c r="S79" s="26">
        <f t="shared" si="34"/>
        <v>10200</v>
      </c>
      <c r="T79" s="198"/>
      <c r="U79" s="26">
        <f t="shared" si="36"/>
        <v>10404</v>
      </c>
      <c r="V79" s="198"/>
      <c r="W79" s="26">
        <f t="shared" si="38"/>
        <v>10612.08</v>
      </c>
      <c r="X79" s="28"/>
      <c r="Y79" s="28"/>
      <c r="Z79" s="28"/>
      <c r="AA79" s="28"/>
      <c r="AB79" s="28"/>
      <c r="AC79" s="28"/>
      <c r="AD79" s="28"/>
      <c r="AE79" s="28"/>
    </row>
    <row r="80" spans="1:31" ht="20.399999999999999" customHeight="1" thickBot="1" x14ac:dyDescent="0.35">
      <c r="A80" s="22"/>
      <c r="B80" s="23"/>
      <c r="C80" s="2" t="s">
        <v>280</v>
      </c>
      <c r="D80" s="60" t="s">
        <v>338</v>
      </c>
      <c r="E80" s="29" t="s">
        <v>163</v>
      </c>
      <c r="F80" s="29" t="s">
        <v>163</v>
      </c>
      <c r="G80" s="29" t="s">
        <v>163</v>
      </c>
      <c r="H80" s="29" t="s">
        <v>163</v>
      </c>
      <c r="I80" s="173"/>
      <c r="J80" s="173"/>
      <c r="K80" s="173"/>
      <c r="L80" s="173"/>
      <c r="M80" s="222" t="s">
        <v>439</v>
      </c>
      <c r="N80" s="2" t="s">
        <v>415</v>
      </c>
      <c r="O80" s="25" t="s">
        <v>586</v>
      </c>
      <c r="P80" s="198"/>
      <c r="Q80" s="198"/>
      <c r="R80" s="198"/>
      <c r="S80" s="198"/>
      <c r="T80" s="198"/>
      <c r="U80" s="198"/>
      <c r="V80" s="198"/>
      <c r="W80" s="198"/>
      <c r="X80" s="28"/>
      <c r="Y80" s="28"/>
      <c r="Z80" s="28"/>
      <c r="AA80" s="28"/>
      <c r="AB80" s="28"/>
      <c r="AC80" s="28"/>
      <c r="AD80" s="28"/>
      <c r="AE80" s="28"/>
    </row>
    <row r="81" spans="1:31" s="149" customFormat="1" ht="28.2" customHeight="1" thickBot="1" x14ac:dyDescent="0.35">
      <c r="A81" s="143"/>
      <c r="B81" s="144" t="s">
        <v>44</v>
      </c>
      <c r="C81" s="144"/>
      <c r="D81" s="254" t="s">
        <v>336</v>
      </c>
      <c r="E81" s="255"/>
      <c r="F81" s="255"/>
      <c r="G81" s="255"/>
      <c r="H81" s="256"/>
      <c r="I81" s="145"/>
      <c r="J81" s="145"/>
      <c r="K81" s="145"/>
      <c r="L81" s="145"/>
      <c r="M81" s="150"/>
      <c r="N81" s="146" t="s">
        <v>415</v>
      </c>
      <c r="O81" s="147" t="s">
        <v>587</v>
      </c>
      <c r="P81" s="148">
        <f>SUM(P82:P83)</f>
        <v>12000</v>
      </c>
      <c r="Q81" s="148">
        <f t="shared" ref="Q81:W81" si="39">SUM(Q82:Q83)</f>
        <v>17500</v>
      </c>
      <c r="R81" s="148">
        <f t="shared" si="39"/>
        <v>12600</v>
      </c>
      <c r="S81" s="148">
        <f t="shared" si="39"/>
        <v>18375</v>
      </c>
      <c r="T81" s="148">
        <f t="shared" si="39"/>
        <v>13230</v>
      </c>
      <c r="U81" s="148">
        <f t="shared" si="39"/>
        <v>19293.75</v>
      </c>
      <c r="V81" s="148">
        <f t="shared" si="39"/>
        <v>13891.5</v>
      </c>
      <c r="W81" s="148">
        <f t="shared" si="39"/>
        <v>20258.4375</v>
      </c>
      <c r="X81" s="148"/>
      <c r="Y81" s="148"/>
      <c r="Z81" s="148"/>
      <c r="AA81" s="148"/>
      <c r="AB81" s="148"/>
      <c r="AC81" s="148"/>
      <c r="AD81" s="148"/>
      <c r="AE81" s="148"/>
    </row>
    <row r="82" spans="1:31" ht="29.4" thickBot="1" x14ac:dyDescent="0.35">
      <c r="A82" s="22"/>
      <c r="B82" s="23"/>
      <c r="C82" s="2" t="s">
        <v>281</v>
      </c>
      <c r="D82" s="2" t="s">
        <v>339</v>
      </c>
      <c r="E82" s="2" t="s">
        <v>429</v>
      </c>
      <c r="F82" s="2" t="s">
        <v>429</v>
      </c>
      <c r="G82" s="2" t="s">
        <v>429</v>
      </c>
      <c r="H82" s="2" t="s">
        <v>429</v>
      </c>
      <c r="I82" s="2"/>
      <c r="J82" s="2"/>
      <c r="K82" s="2"/>
      <c r="L82" s="2"/>
      <c r="M82" s="222" t="s">
        <v>464</v>
      </c>
      <c r="N82" s="2" t="s">
        <v>417</v>
      </c>
      <c r="O82" s="25" t="s">
        <v>588</v>
      </c>
      <c r="P82" s="26">
        <v>10000</v>
      </c>
      <c r="Q82" s="26">
        <v>15000</v>
      </c>
      <c r="R82" s="31">
        <f>P82*1.05</f>
        <v>10500</v>
      </c>
      <c r="S82" s="31">
        <f t="shared" ref="S82:W83" si="40">Q82*1.05</f>
        <v>15750</v>
      </c>
      <c r="T82" s="31">
        <f t="shared" si="40"/>
        <v>11025</v>
      </c>
      <c r="U82" s="31">
        <f t="shared" si="40"/>
        <v>16537.5</v>
      </c>
      <c r="V82" s="31">
        <f t="shared" si="40"/>
        <v>11576.25</v>
      </c>
      <c r="W82" s="31">
        <f t="shared" si="40"/>
        <v>17364.375</v>
      </c>
      <c r="X82" s="34"/>
      <c r="Y82" s="34"/>
      <c r="Z82" s="34"/>
      <c r="AA82" s="34"/>
      <c r="AB82" s="34"/>
      <c r="AC82" s="34"/>
      <c r="AD82" s="34"/>
      <c r="AE82" s="34"/>
    </row>
    <row r="83" spans="1:31" ht="24.6" thickBot="1" x14ac:dyDescent="0.35">
      <c r="A83" s="22"/>
      <c r="B83" s="23"/>
      <c r="C83" s="2" t="s">
        <v>282</v>
      </c>
      <c r="D83" s="2" t="s">
        <v>340</v>
      </c>
      <c r="E83" s="2" t="s">
        <v>404</v>
      </c>
      <c r="F83" s="2" t="s">
        <v>404</v>
      </c>
      <c r="G83" s="2" t="s">
        <v>404</v>
      </c>
      <c r="H83" s="2" t="s">
        <v>404</v>
      </c>
      <c r="I83" s="2"/>
      <c r="J83" s="2"/>
      <c r="K83" s="2"/>
      <c r="L83" s="2"/>
      <c r="M83" s="222" t="s">
        <v>465</v>
      </c>
      <c r="N83" s="2" t="s">
        <v>415</v>
      </c>
      <c r="O83" s="25" t="s">
        <v>589</v>
      </c>
      <c r="P83" s="26">
        <v>2000</v>
      </c>
      <c r="Q83" s="26">
        <v>2500</v>
      </c>
      <c r="R83" s="31">
        <f>P83*1.05</f>
        <v>2100</v>
      </c>
      <c r="S83" s="31">
        <f t="shared" si="40"/>
        <v>2625</v>
      </c>
      <c r="T83" s="31">
        <f t="shared" si="40"/>
        <v>2205</v>
      </c>
      <c r="U83" s="31">
        <f t="shared" si="40"/>
        <v>2756.25</v>
      </c>
      <c r="V83" s="31">
        <f t="shared" si="40"/>
        <v>2315.25</v>
      </c>
      <c r="W83" s="31">
        <f t="shared" si="40"/>
        <v>2894.0625</v>
      </c>
      <c r="X83" s="34"/>
      <c r="Y83" s="34"/>
      <c r="Z83" s="34"/>
      <c r="AA83" s="34"/>
      <c r="AB83" s="34"/>
      <c r="AC83" s="34"/>
      <c r="AD83" s="34"/>
      <c r="AE83" s="34"/>
    </row>
    <row r="84" spans="1:31" s="111" customFormat="1" ht="37.200000000000003" customHeight="1" thickBot="1" x14ac:dyDescent="0.35">
      <c r="A84" s="105" t="s">
        <v>39</v>
      </c>
      <c r="B84" s="106"/>
      <c r="C84" s="106"/>
      <c r="D84" s="261" t="s">
        <v>199</v>
      </c>
      <c r="E84" s="262"/>
      <c r="F84" s="262"/>
      <c r="G84" s="262"/>
      <c r="H84" s="263"/>
      <c r="I84" s="107"/>
      <c r="J84" s="107"/>
      <c r="K84" s="107"/>
      <c r="L84" s="107"/>
      <c r="M84" s="215"/>
      <c r="N84" s="108"/>
      <c r="O84" s="109" t="s">
        <v>590</v>
      </c>
      <c r="P84" s="110">
        <f>P85+P90+P94</f>
        <v>38100</v>
      </c>
      <c r="Q84" s="110">
        <f t="shared" ref="Q84:W84" si="41">Q85+Q90+Q94</f>
        <v>50600</v>
      </c>
      <c r="R84" s="110">
        <f t="shared" si="41"/>
        <v>27550</v>
      </c>
      <c r="S84" s="110">
        <f t="shared" si="41"/>
        <v>38100</v>
      </c>
      <c r="T84" s="110">
        <f t="shared" si="41"/>
        <v>27051</v>
      </c>
      <c r="U84" s="110">
        <f t="shared" si="41"/>
        <v>37652</v>
      </c>
      <c r="V84" s="110">
        <f t="shared" si="41"/>
        <v>24103.02</v>
      </c>
      <c r="W84" s="110">
        <f t="shared" si="41"/>
        <v>34756.04</v>
      </c>
      <c r="X84" s="110"/>
      <c r="Y84" s="110"/>
      <c r="Z84" s="110"/>
      <c r="AA84" s="110"/>
      <c r="AB84" s="110"/>
      <c r="AC84" s="110"/>
      <c r="AD84" s="110"/>
      <c r="AE84" s="110"/>
    </row>
    <row r="85" spans="1:31" s="149" customFormat="1" ht="32.4" customHeight="1" thickBot="1" x14ac:dyDescent="0.35">
      <c r="A85" s="143"/>
      <c r="B85" s="144" t="s">
        <v>45</v>
      </c>
      <c r="C85" s="144"/>
      <c r="D85" s="254" t="s">
        <v>200</v>
      </c>
      <c r="E85" s="255"/>
      <c r="F85" s="255"/>
      <c r="G85" s="255"/>
      <c r="H85" s="256"/>
      <c r="I85" s="145"/>
      <c r="J85" s="145"/>
      <c r="K85" s="145"/>
      <c r="L85" s="145"/>
      <c r="M85" s="150"/>
      <c r="N85" s="146" t="s">
        <v>415</v>
      </c>
      <c r="O85" s="147" t="s">
        <v>591</v>
      </c>
      <c r="P85" s="148">
        <f>SUM(P86:P88)</f>
        <v>0</v>
      </c>
      <c r="Q85" s="148">
        <f>SUM(Q86:Q89)</f>
        <v>12000</v>
      </c>
      <c r="R85" s="148">
        <f t="shared" ref="R85:W85" si="42">SUM(R86:R88)</f>
        <v>0</v>
      </c>
      <c r="S85" s="148">
        <f t="shared" si="42"/>
        <v>2040</v>
      </c>
      <c r="T85" s="148">
        <f t="shared" si="42"/>
        <v>0</v>
      </c>
      <c r="U85" s="148">
        <f t="shared" si="42"/>
        <v>2080.8000000000002</v>
      </c>
      <c r="V85" s="148">
        <f t="shared" si="42"/>
        <v>0</v>
      </c>
      <c r="W85" s="148">
        <f t="shared" si="42"/>
        <v>2122.4160000000002</v>
      </c>
      <c r="X85" s="148"/>
      <c r="Y85" s="148"/>
      <c r="Z85" s="148"/>
      <c r="AA85" s="148"/>
      <c r="AB85" s="148"/>
      <c r="AC85" s="148"/>
      <c r="AD85" s="148"/>
      <c r="AE85" s="148"/>
    </row>
    <row r="86" spans="1:31" ht="20.399999999999999" customHeight="1" thickBot="1" x14ac:dyDescent="0.35">
      <c r="A86" s="22"/>
      <c r="B86" s="23"/>
      <c r="C86" s="2" t="s">
        <v>381</v>
      </c>
      <c r="D86" s="2" t="s">
        <v>341</v>
      </c>
      <c r="E86" s="29" t="s">
        <v>440</v>
      </c>
      <c r="F86" s="29" t="s">
        <v>440</v>
      </c>
      <c r="G86" s="29" t="s">
        <v>440</v>
      </c>
      <c r="H86" s="29" t="s">
        <v>440</v>
      </c>
      <c r="I86" s="29"/>
      <c r="J86" s="29"/>
      <c r="K86" s="29"/>
      <c r="L86" s="29"/>
      <c r="M86" s="222" t="s">
        <v>441</v>
      </c>
      <c r="N86" s="2" t="s">
        <v>415</v>
      </c>
      <c r="O86" s="25" t="s">
        <v>592</v>
      </c>
      <c r="P86" s="198"/>
      <c r="Q86" s="198"/>
      <c r="R86" s="198"/>
      <c r="S86" s="198"/>
      <c r="T86" s="198"/>
      <c r="U86" s="198"/>
      <c r="V86" s="198"/>
      <c r="W86" s="198"/>
      <c r="X86" s="28"/>
      <c r="Y86" s="28"/>
      <c r="Z86" s="28"/>
      <c r="AA86" s="28"/>
      <c r="AB86" s="28"/>
      <c r="AC86" s="28"/>
      <c r="AD86" s="28"/>
      <c r="AE86" s="28"/>
    </row>
    <row r="87" spans="1:31" ht="20.399999999999999" customHeight="1" thickBot="1" x14ac:dyDescent="0.35">
      <c r="A87" s="22"/>
      <c r="B87" s="23"/>
      <c r="C87" s="2" t="s">
        <v>283</v>
      </c>
      <c r="D87" s="2" t="s">
        <v>423</v>
      </c>
      <c r="E87" s="29" t="s">
        <v>163</v>
      </c>
      <c r="F87" s="29" t="s">
        <v>163</v>
      </c>
      <c r="G87" s="29" t="s">
        <v>163</v>
      </c>
      <c r="H87" s="29" t="s">
        <v>163</v>
      </c>
      <c r="I87" s="29"/>
      <c r="J87" s="29"/>
      <c r="K87" s="29"/>
      <c r="L87" s="29"/>
      <c r="M87" s="222" t="s">
        <v>442</v>
      </c>
      <c r="N87" s="2"/>
      <c r="O87" s="25" t="s">
        <v>593</v>
      </c>
      <c r="P87" s="198"/>
      <c r="Q87" s="26">
        <v>2000</v>
      </c>
      <c r="R87" s="198"/>
      <c r="S87" s="28">
        <f t="shared" si="34"/>
        <v>2040</v>
      </c>
      <c r="T87" s="198"/>
      <c r="U87" s="28">
        <f t="shared" si="36"/>
        <v>2080.8000000000002</v>
      </c>
      <c r="V87" s="198"/>
      <c r="W87" s="28">
        <f t="shared" si="38"/>
        <v>2122.4160000000002</v>
      </c>
      <c r="X87" s="28"/>
      <c r="Y87" s="28"/>
      <c r="Z87" s="28"/>
      <c r="AA87" s="28"/>
      <c r="AB87" s="28"/>
      <c r="AC87" s="28"/>
      <c r="AD87" s="28"/>
      <c r="AE87" s="28"/>
    </row>
    <row r="88" spans="1:31" ht="15" thickBot="1" x14ac:dyDescent="0.35">
      <c r="A88" s="22"/>
      <c r="B88" s="23"/>
      <c r="C88" s="2" t="s">
        <v>500</v>
      </c>
      <c r="D88" s="170" t="s">
        <v>342</v>
      </c>
      <c r="E88" s="29" t="s">
        <v>163</v>
      </c>
      <c r="F88" s="33" t="s">
        <v>163</v>
      </c>
      <c r="G88" s="33" t="s">
        <v>163</v>
      </c>
      <c r="H88" s="33" t="s">
        <v>163</v>
      </c>
      <c r="I88" s="33"/>
      <c r="J88" s="33"/>
      <c r="K88" s="33"/>
      <c r="L88" s="33"/>
      <c r="M88" s="222"/>
      <c r="N88" s="2" t="s">
        <v>415</v>
      </c>
      <c r="O88" s="25" t="s">
        <v>594</v>
      </c>
      <c r="P88" s="198"/>
      <c r="Q88" s="198"/>
      <c r="R88" s="198"/>
      <c r="S88" s="198"/>
      <c r="T88" s="198"/>
      <c r="U88" s="198"/>
      <c r="V88" s="198"/>
      <c r="W88" s="198"/>
      <c r="X88" s="28"/>
      <c r="Y88" s="28"/>
      <c r="Z88" s="28"/>
      <c r="AA88" s="28"/>
      <c r="AB88" s="28"/>
      <c r="AC88" s="28"/>
      <c r="AD88" s="28"/>
      <c r="AE88" s="28"/>
    </row>
    <row r="89" spans="1:31" ht="15" thickBot="1" x14ac:dyDescent="0.35">
      <c r="A89" s="22"/>
      <c r="B89" s="23"/>
      <c r="C89" s="245" t="s">
        <v>284</v>
      </c>
      <c r="D89" s="172" t="s">
        <v>625</v>
      </c>
      <c r="E89" s="29" t="s">
        <v>163</v>
      </c>
      <c r="F89" s="33" t="s">
        <v>163</v>
      </c>
      <c r="G89" s="33" t="s">
        <v>163</v>
      </c>
      <c r="H89" s="33" t="s">
        <v>163</v>
      </c>
      <c r="I89" s="244"/>
      <c r="J89" s="244"/>
      <c r="K89" s="244"/>
      <c r="L89" s="244"/>
      <c r="M89" s="222" t="s">
        <v>626</v>
      </c>
      <c r="N89" s="2" t="s">
        <v>415</v>
      </c>
      <c r="O89" s="25" t="s">
        <v>596</v>
      </c>
      <c r="P89" s="198"/>
      <c r="Q89" s="26">
        <v>10000</v>
      </c>
      <c r="R89" s="198"/>
      <c r="S89" s="198"/>
      <c r="T89" s="198"/>
      <c r="U89" s="198"/>
      <c r="V89" s="198"/>
      <c r="W89" s="198"/>
      <c r="X89" s="28"/>
      <c r="Y89" s="28"/>
      <c r="Z89" s="28"/>
      <c r="AA89" s="28"/>
      <c r="AB89" s="28"/>
      <c r="AC89" s="28"/>
      <c r="AD89" s="28"/>
      <c r="AE89" s="28"/>
    </row>
    <row r="90" spans="1:31" s="149" customFormat="1" ht="28.2" customHeight="1" thickBot="1" x14ac:dyDescent="0.35">
      <c r="A90" s="143"/>
      <c r="B90" s="144" t="s">
        <v>377</v>
      </c>
      <c r="C90" s="144"/>
      <c r="D90" s="254" t="s">
        <v>201</v>
      </c>
      <c r="E90" s="255"/>
      <c r="F90" s="255"/>
      <c r="G90" s="255"/>
      <c r="H90" s="256"/>
      <c r="I90" s="145"/>
      <c r="J90" s="145"/>
      <c r="K90" s="145"/>
      <c r="L90" s="145"/>
      <c r="M90" s="150" t="s">
        <v>469</v>
      </c>
      <c r="N90" s="146" t="s">
        <v>415</v>
      </c>
      <c r="O90" s="147" t="s">
        <v>595</v>
      </c>
      <c r="P90" s="148">
        <f>SUM(P91:P93)</f>
        <v>2500</v>
      </c>
      <c r="Q90" s="148">
        <f t="shared" ref="Q90:W90" si="43">SUM(Q91:Q93)</f>
        <v>3000</v>
      </c>
      <c r="R90" s="148">
        <f t="shared" si="43"/>
        <v>2550</v>
      </c>
      <c r="S90" s="148">
        <f t="shared" si="43"/>
        <v>3060</v>
      </c>
      <c r="T90" s="148">
        <f t="shared" si="43"/>
        <v>2601</v>
      </c>
      <c r="U90" s="148">
        <f t="shared" si="43"/>
        <v>3121.2000000000003</v>
      </c>
      <c r="V90" s="148">
        <f t="shared" si="43"/>
        <v>2653.0200000000004</v>
      </c>
      <c r="W90" s="148">
        <f t="shared" si="43"/>
        <v>3183.6240000000003</v>
      </c>
      <c r="X90" s="148"/>
      <c r="Y90" s="148"/>
      <c r="Z90" s="148"/>
      <c r="AA90" s="148"/>
      <c r="AB90" s="148"/>
      <c r="AC90" s="148"/>
      <c r="AD90" s="148"/>
      <c r="AE90" s="148"/>
    </row>
    <row r="91" spans="1:31" ht="41.4" customHeight="1" thickBot="1" x14ac:dyDescent="0.35">
      <c r="A91" s="22"/>
      <c r="B91" s="23"/>
      <c r="C91" s="2" t="s">
        <v>285</v>
      </c>
      <c r="D91" s="2" t="s">
        <v>343</v>
      </c>
      <c r="E91" s="2" t="s">
        <v>163</v>
      </c>
      <c r="F91" s="2" t="s">
        <v>163</v>
      </c>
      <c r="G91" s="2" t="s">
        <v>163</v>
      </c>
      <c r="H91" s="2" t="s">
        <v>163</v>
      </c>
      <c r="I91" s="2"/>
      <c r="J91" s="2"/>
      <c r="K91" s="2"/>
      <c r="L91" s="2"/>
      <c r="M91" s="222" t="s">
        <v>466</v>
      </c>
      <c r="N91" s="2" t="s">
        <v>415</v>
      </c>
      <c r="O91" s="25" t="s">
        <v>627</v>
      </c>
      <c r="P91" s="198"/>
      <c r="Q91" s="198"/>
      <c r="R91" s="198"/>
      <c r="S91" s="198"/>
      <c r="T91" s="198"/>
      <c r="U91" s="198"/>
      <c r="V91" s="198"/>
      <c r="W91" s="198"/>
      <c r="X91" s="34"/>
      <c r="Y91" s="34"/>
      <c r="Z91" s="34"/>
      <c r="AA91" s="34"/>
      <c r="AB91" s="34"/>
      <c r="AC91" s="34"/>
      <c r="AD91" s="34"/>
      <c r="AE91" s="34"/>
    </row>
    <row r="92" spans="1:31" ht="29.4" thickBot="1" x14ac:dyDescent="0.35">
      <c r="A92" s="22"/>
      <c r="B92" s="23"/>
      <c r="C92" s="2" t="s">
        <v>286</v>
      </c>
      <c r="D92" s="2" t="s">
        <v>345</v>
      </c>
      <c r="E92" s="2" t="s">
        <v>404</v>
      </c>
      <c r="F92" s="2" t="s">
        <v>404</v>
      </c>
      <c r="G92" s="2" t="s">
        <v>404</v>
      </c>
      <c r="H92" s="2" t="s">
        <v>404</v>
      </c>
      <c r="I92" s="2"/>
      <c r="J92" s="2"/>
      <c r="K92" s="2"/>
      <c r="L92" s="2"/>
      <c r="M92" s="222" t="s">
        <v>467</v>
      </c>
      <c r="N92" s="2" t="s">
        <v>415</v>
      </c>
      <c r="O92" s="25" t="s">
        <v>628</v>
      </c>
      <c r="P92" s="26">
        <v>500</v>
      </c>
      <c r="Q92" s="198"/>
      <c r="R92" s="31">
        <f t="shared" si="27"/>
        <v>510</v>
      </c>
      <c r="S92" s="198"/>
      <c r="T92" s="37">
        <f t="shared" si="35"/>
        <v>520.20000000000005</v>
      </c>
      <c r="U92" s="198"/>
      <c r="V92" s="37">
        <f t="shared" si="37"/>
        <v>530.60400000000004</v>
      </c>
      <c r="W92" s="198"/>
      <c r="X92" s="34"/>
      <c r="Y92" s="34"/>
      <c r="Z92" s="34"/>
      <c r="AA92" s="34"/>
      <c r="AB92" s="34"/>
      <c r="AC92" s="34"/>
      <c r="AD92" s="34"/>
      <c r="AE92" s="34"/>
    </row>
    <row r="93" spans="1:31" ht="29.4" thickBot="1" x14ac:dyDescent="0.35">
      <c r="A93" s="22"/>
      <c r="B93" s="23"/>
      <c r="C93" s="2" t="s">
        <v>287</v>
      </c>
      <c r="D93" s="2" t="s">
        <v>346</v>
      </c>
      <c r="E93" s="2" t="s">
        <v>403</v>
      </c>
      <c r="F93" s="2" t="s">
        <v>403</v>
      </c>
      <c r="G93" s="2" t="s">
        <v>403</v>
      </c>
      <c r="H93" s="2" t="s">
        <v>403</v>
      </c>
      <c r="I93" s="2"/>
      <c r="J93" s="2"/>
      <c r="K93" s="2"/>
      <c r="L93" s="2"/>
      <c r="M93" s="222" t="s">
        <v>468</v>
      </c>
      <c r="N93" s="2" t="s">
        <v>415</v>
      </c>
      <c r="O93" s="25" t="s">
        <v>629</v>
      </c>
      <c r="P93" s="26">
        <v>2000</v>
      </c>
      <c r="Q93" s="26">
        <v>3000</v>
      </c>
      <c r="R93" s="27">
        <f t="shared" si="27"/>
        <v>2040</v>
      </c>
      <c r="S93" s="27">
        <f t="shared" si="34"/>
        <v>3060</v>
      </c>
      <c r="T93" s="27">
        <f t="shared" si="35"/>
        <v>2080.8000000000002</v>
      </c>
      <c r="U93" s="27">
        <f t="shared" si="36"/>
        <v>3121.2000000000003</v>
      </c>
      <c r="V93" s="27">
        <f t="shared" si="37"/>
        <v>2122.4160000000002</v>
      </c>
      <c r="W93" s="27">
        <f t="shared" si="38"/>
        <v>3183.6240000000003</v>
      </c>
      <c r="X93" s="28"/>
      <c r="Y93" s="28"/>
      <c r="Z93" s="28"/>
      <c r="AA93" s="28"/>
      <c r="AB93" s="28"/>
      <c r="AC93" s="28"/>
      <c r="AD93" s="28"/>
      <c r="AE93" s="28"/>
    </row>
    <row r="94" spans="1:31" s="149" customFormat="1" ht="30.6" customHeight="1" thickBot="1" x14ac:dyDescent="0.35">
      <c r="A94" s="143"/>
      <c r="B94" s="144" t="s">
        <v>243</v>
      </c>
      <c r="C94" s="144"/>
      <c r="D94" s="254" t="s">
        <v>348</v>
      </c>
      <c r="E94" s="255"/>
      <c r="F94" s="255"/>
      <c r="G94" s="255"/>
      <c r="H94" s="256"/>
      <c r="I94" s="192"/>
      <c r="J94" s="192"/>
      <c r="K94" s="192"/>
      <c r="L94" s="192"/>
      <c r="M94" s="150" t="s">
        <v>444</v>
      </c>
      <c r="N94" s="146" t="s">
        <v>415</v>
      </c>
      <c r="O94" s="151" t="s">
        <v>597</v>
      </c>
      <c r="P94" s="152">
        <f>SUM(P95:P97)</f>
        <v>35600</v>
      </c>
      <c r="Q94" s="152">
        <f t="shared" ref="Q94:W94" si="44">SUM(Q95:Q97)</f>
        <v>35600</v>
      </c>
      <c r="R94" s="152">
        <f t="shared" si="44"/>
        <v>25000</v>
      </c>
      <c r="S94" s="152">
        <f t="shared" si="44"/>
        <v>33000</v>
      </c>
      <c r="T94" s="152">
        <f t="shared" si="44"/>
        <v>24450</v>
      </c>
      <c r="U94" s="152">
        <f>SUM(U95:U97)</f>
        <v>32450</v>
      </c>
      <c r="V94" s="152">
        <f t="shared" si="44"/>
        <v>21450</v>
      </c>
      <c r="W94" s="152">
        <f t="shared" si="44"/>
        <v>29450</v>
      </c>
      <c r="X94" s="153"/>
      <c r="Y94" s="153"/>
      <c r="Z94" s="153"/>
      <c r="AA94" s="153"/>
      <c r="AB94" s="153"/>
      <c r="AC94" s="153"/>
      <c r="AD94" s="153"/>
      <c r="AE94" s="153"/>
    </row>
    <row r="95" spans="1:31" ht="24.6" thickBot="1" x14ac:dyDescent="0.35">
      <c r="A95" s="38"/>
      <c r="B95" s="2"/>
      <c r="C95" s="2" t="s">
        <v>288</v>
      </c>
      <c r="D95" s="2" t="s">
        <v>347</v>
      </c>
      <c r="E95" s="29" t="s">
        <v>404</v>
      </c>
      <c r="F95" s="29" t="s">
        <v>163</v>
      </c>
      <c r="G95" s="29" t="s">
        <v>163</v>
      </c>
      <c r="H95" s="29" t="s">
        <v>163</v>
      </c>
      <c r="I95" s="29"/>
      <c r="J95" s="29"/>
      <c r="K95" s="29"/>
      <c r="L95" s="29"/>
      <c r="M95" s="222" t="s">
        <v>443</v>
      </c>
      <c r="N95" s="2" t="s">
        <v>415</v>
      </c>
      <c r="O95" s="39" t="s">
        <v>598</v>
      </c>
      <c r="P95" s="40">
        <v>5000</v>
      </c>
      <c r="Q95" s="198"/>
      <c r="R95" s="40">
        <v>1000</v>
      </c>
      <c r="S95" s="198"/>
      <c r="T95" s="40">
        <v>1500</v>
      </c>
      <c r="U95" s="198"/>
      <c r="V95" s="40">
        <v>1500</v>
      </c>
      <c r="W95" s="198"/>
      <c r="X95" s="28"/>
      <c r="Y95" s="28"/>
      <c r="Z95" s="28"/>
      <c r="AA95" s="28"/>
      <c r="AB95" s="28"/>
      <c r="AC95" s="28"/>
      <c r="AD95" s="28"/>
      <c r="AE95" s="28"/>
    </row>
    <row r="96" spans="1:31" ht="15" thickBot="1" x14ac:dyDescent="0.35">
      <c r="A96" s="38"/>
      <c r="B96" s="2"/>
      <c r="C96" s="2" t="s">
        <v>289</v>
      </c>
      <c r="D96" s="2" t="s">
        <v>630</v>
      </c>
      <c r="E96" s="29" t="s">
        <v>163</v>
      </c>
      <c r="F96" s="29" t="s">
        <v>163</v>
      </c>
      <c r="G96" s="29" t="s">
        <v>163</v>
      </c>
      <c r="H96" s="29" t="s">
        <v>163</v>
      </c>
      <c r="I96" s="29"/>
      <c r="J96" s="29"/>
      <c r="K96" s="29"/>
      <c r="L96" s="29"/>
      <c r="M96" s="222"/>
      <c r="N96" s="2"/>
      <c r="O96" s="39" t="s">
        <v>639</v>
      </c>
      <c r="P96" s="40">
        <v>8000</v>
      </c>
      <c r="Q96" s="198"/>
      <c r="R96" s="40"/>
      <c r="S96" s="198"/>
      <c r="T96" s="40"/>
      <c r="U96" s="198"/>
      <c r="V96" s="40"/>
      <c r="W96" s="198"/>
      <c r="X96" s="28"/>
      <c r="Y96" s="28"/>
      <c r="Z96" s="28"/>
      <c r="AA96" s="28"/>
      <c r="AB96" s="28"/>
      <c r="AC96" s="28"/>
      <c r="AD96" s="28"/>
      <c r="AE96" s="28"/>
    </row>
    <row r="97" spans="1:31" ht="29.4" thickBot="1" x14ac:dyDescent="0.35">
      <c r="A97" s="38"/>
      <c r="B97" s="2"/>
      <c r="C97" s="2" t="s">
        <v>290</v>
      </c>
      <c r="D97" s="2" t="s">
        <v>506</v>
      </c>
      <c r="E97" s="2" t="s">
        <v>403</v>
      </c>
      <c r="F97" s="35"/>
      <c r="G97" s="35"/>
      <c r="H97" s="35"/>
      <c r="I97" s="2"/>
      <c r="J97" s="2"/>
      <c r="K97" s="2"/>
      <c r="L97" s="2"/>
      <c r="M97" s="222" t="s">
        <v>444</v>
      </c>
      <c r="N97" s="2" t="s">
        <v>415</v>
      </c>
      <c r="O97" s="39" t="s">
        <v>640</v>
      </c>
      <c r="P97" s="40">
        <v>22600</v>
      </c>
      <c r="Q97" s="40">
        <v>35600</v>
      </c>
      <c r="R97" s="40">
        <v>24000</v>
      </c>
      <c r="S97" s="40">
        <v>33000</v>
      </c>
      <c r="T97" s="40">
        <v>22950</v>
      </c>
      <c r="U97" s="40">
        <v>32450</v>
      </c>
      <c r="V97" s="40">
        <v>19950</v>
      </c>
      <c r="W97" s="40">
        <v>29450</v>
      </c>
      <c r="X97" s="28"/>
      <c r="Y97" s="28"/>
      <c r="Z97" s="28"/>
      <c r="AA97" s="28"/>
      <c r="AB97" s="28"/>
      <c r="AC97" s="28"/>
      <c r="AD97" s="28"/>
      <c r="AE97" s="28"/>
    </row>
    <row r="98" spans="1:31" s="118" customFormat="1" ht="55.8" customHeight="1" thickBot="1" x14ac:dyDescent="0.35">
      <c r="A98" s="112" t="s">
        <v>40</v>
      </c>
      <c r="B98" s="113"/>
      <c r="C98" s="113"/>
      <c r="D98" s="299" t="s">
        <v>212</v>
      </c>
      <c r="E98" s="299"/>
      <c r="F98" s="299"/>
      <c r="G98" s="299"/>
      <c r="H98" s="299"/>
      <c r="I98" s="114"/>
      <c r="J98" s="114"/>
      <c r="K98" s="114"/>
      <c r="L98" s="114"/>
      <c r="M98" s="216"/>
      <c r="N98" s="115"/>
      <c r="O98" s="116" t="s">
        <v>601</v>
      </c>
      <c r="P98" s="117">
        <f>P99+P103+P107</f>
        <v>877535.50102763996</v>
      </c>
      <c r="Q98" s="117">
        <f t="shared" ref="Q98:W98" si="45">Q99+Q103+Q107</f>
        <v>919709.08426133811</v>
      </c>
      <c r="R98" s="117">
        <f t="shared" si="45"/>
        <v>895086.21104819269</v>
      </c>
      <c r="S98" s="117">
        <f t="shared" si="45"/>
        <v>938103.26594656485</v>
      </c>
      <c r="T98" s="117">
        <f t="shared" si="45"/>
        <v>912987.93526915659</v>
      </c>
      <c r="U98" s="117">
        <f t="shared" si="45"/>
        <v>956865.33126549621</v>
      </c>
      <c r="V98" s="117">
        <f t="shared" si="45"/>
        <v>931247.69397453975</v>
      </c>
      <c r="W98" s="117">
        <f t="shared" si="45"/>
        <v>976002.63789080607</v>
      </c>
      <c r="X98" s="117"/>
      <c r="Y98" s="117"/>
      <c r="Z98" s="117"/>
      <c r="AA98" s="117"/>
      <c r="AB98" s="117"/>
      <c r="AC98" s="117"/>
      <c r="AD98" s="117"/>
      <c r="AE98" s="117"/>
    </row>
    <row r="99" spans="1:31" s="159" customFormat="1" ht="15" thickBot="1" x14ac:dyDescent="0.35">
      <c r="A99" s="154"/>
      <c r="B99" s="155" t="s">
        <v>244</v>
      </c>
      <c r="C99" s="155"/>
      <c r="D99" s="264" t="s">
        <v>211</v>
      </c>
      <c r="E99" s="264"/>
      <c r="F99" s="264"/>
      <c r="G99" s="264"/>
      <c r="H99" s="264"/>
      <c r="I99" s="155"/>
      <c r="J99" s="155"/>
      <c r="K99" s="155"/>
      <c r="L99" s="155"/>
      <c r="M99" s="217" t="s">
        <v>452</v>
      </c>
      <c r="N99" s="156" t="s">
        <v>418</v>
      </c>
      <c r="O99" s="157" t="s">
        <v>602</v>
      </c>
      <c r="P99" s="158">
        <f>SUM(P100:P102)</f>
        <v>769903.70961854898</v>
      </c>
      <c r="Q99" s="158">
        <f t="shared" ref="Q99:W99" si="46">SUM(Q100:Q102)</f>
        <v>802857.69394315628</v>
      </c>
      <c r="R99" s="158">
        <f t="shared" si="46"/>
        <v>785301.78381091997</v>
      </c>
      <c r="S99" s="158">
        <f t="shared" si="46"/>
        <v>818914.84782201936</v>
      </c>
      <c r="T99" s="158">
        <f t="shared" si="46"/>
        <v>801007.81948713842</v>
      </c>
      <c r="U99" s="158">
        <f t="shared" si="46"/>
        <v>835293.1447784598</v>
      </c>
      <c r="V99" s="158">
        <f t="shared" si="46"/>
        <v>817027.97587688116</v>
      </c>
      <c r="W99" s="158">
        <f t="shared" si="46"/>
        <v>851999.00767402898</v>
      </c>
      <c r="X99" s="158"/>
      <c r="Y99" s="158"/>
      <c r="Z99" s="158"/>
      <c r="AA99" s="158"/>
      <c r="AB99" s="158"/>
      <c r="AC99" s="158"/>
      <c r="AD99" s="158"/>
      <c r="AE99" s="158"/>
    </row>
    <row r="100" spans="1:31" ht="15" thickBot="1" x14ac:dyDescent="0.35">
      <c r="A100" s="22"/>
      <c r="B100" s="23"/>
      <c r="C100" s="2" t="s">
        <v>291</v>
      </c>
      <c r="D100" s="2" t="s">
        <v>335</v>
      </c>
      <c r="E100" s="29" t="s">
        <v>163</v>
      </c>
      <c r="F100" s="29" t="s">
        <v>163</v>
      </c>
      <c r="G100" s="29" t="s">
        <v>163</v>
      </c>
      <c r="H100" s="29" t="s">
        <v>163</v>
      </c>
      <c r="I100" s="29"/>
      <c r="J100" s="29"/>
      <c r="K100" s="29"/>
      <c r="L100" s="29"/>
      <c r="M100" s="222" t="s">
        <v>470</v>
      </c>
      <c r="N100" s="2" t="s">
        <v>418</v>
      </c>
      <c r="O100" s="25" t="s">
        <v>603</v>
      </c>
      <c r="P100" s="198"/>
      <c r="Q100" s="198"/>
      <c r="R100" s="198"/>
      <c r="S100" s="198"/>
      <c r="T100" s="198"/>
      <c r="U100" s="198"/>
      <c r="V100" s="198"/>
      <c r="W100" s="198"/>
      <c r="X100" s="28"/>
      <c r="Y100" s="28"/>
      <c r="Z100" s="28"/>
      <c r="AA100" s="28"/>
      <c r="AB100" s="28"/>
      <c r="AC100" s="28"/>
      <c r="AD100" s="28"/>
      <c r="AE100" s="28"/>
    </row>
    <row r="101" spans="1:31" ht="15" thickBot="1" x14ac:dyDescent="0.35">
      <c r="A101" s="22"/>
      <c r="B101" s="23"/>
      <c r="C101" s="2" t="s">
        <v>292</v>
      </c>
      <c r="D101" s="2" t="s">
        <v>352</v>
      </c>
      <c r="E101" s="29" t="s">
        <v>474</v>
      </c>
      <c r="F101" s="29" t="s">
        <v>474</v>
      </c>
      <c r="G101" s="29" t="s">
        <v>474</v>
      </c>
      <c r="H101" s="29" t="s">
        <v>474</v>
      </c>
      <c r="I101" s="29"/>
      <c r="J101" s="29"/>
      <c r="K101" s="29"/>
      <c r="L101" s="29"/>
      <c r="M101" s="222" t="s">
        <v>471</v>
      </c>
      <c r="N101" s="2" t="s">
        <v>418</v>
      </c>
      <c r="O101" s="25" t="s">
        <v>641</v>
      </c>
      <c r="P101" s="26">
        <v>768903.70961854898</v>
      </c>
      <c r="Q101" s="26">
        <v>802857.69394315628</v>
      </c>
      <c r="R101" s="27">
        <f t="shared" si="27"/>
        <v>784281.78381091997</v>
      </c>
      <c r="S101" s="27">
        <f t="shared" si="34"/>
        <v>818914.84782201936</v>
      </c>
      <c r="T101" s="27">
        <f t="shared" si="35"/>
        <v>799967.4194871384</v>
      </c>
      <c r="U101" s="27">
        <f t="shared" si="36"/>
        <v>835293.1447784598</v>
      </c>
      <c r="V101" s="27">
        <f t="shared" si="37"/>
        <v>815966.76787688117</v>
      </c>
      <c r="W101" s="27">
        <f t="shared" si="38"/>
        <v>851999.00767402898</v>
      </c>
      <c r="X101" s="28"/>
      <c r="Y101" s="28"/>
      <c r="Z101" s="28"/>
      <c r="AA101" s="28"/>
      <c r="AB101" s="28"/>
      <c r="AC101" s="28"/>
      <c r="AD101" s="28"/>
      <c r="AE101" s="28"/>
    </row>
    <row r="102" spans="1:31" ht="15" thickBot="1" x14ac:dyDescent="0.35">
      <c r="A102" s="22"/>
      <c r="B102" s="23"/>
      <c r="C102" s="2" t="s">
        <v>293</v>
      </c>
      <c r="D102" s="2" t="s">
        <v>349</v>
      </c>
      <c r="E102" s="2" t="s">
        <v>163</v>
      </c>
      <c r="F102" s="2" t="s">
        <v>163</v>
      </c>
      <c r="G102" s="2" t="s">
        <v>163</v>
      </c>
      <c r="H102" s="2" t="s">
        <v>163</v>
      </c>
      <c r="I102" s="2"/>
      <c r="J102" s="2"/>
      <c r="K102" s="2"/>
      <c r="L102" s="2"/>
      <c r="M102" s="222"/>
      <c r="N102" s="2" t="s">
        <v>418</v>
      </c>
      <c r="O102" s="25" t="s">
        <v>642</v>
      </c>
      <c r="P102" s="26">
        <v>1000</v>
      </c>
      <c r="Q102" s="198"/>
      <c r="R102" s="27">
        <f t="shared" si="27"/>
        <v>1020</v>
      </c>
      <c r="S102" s="198"/>
      <c r="T102" s="27">
        <f t="shared" si="35"/>
        <v>1040.4000000000001</v>
      </c>
      <c r="U102" s="198"/>
      <c r="V102" s="27">
        <f t="shared" si="37"/>
        <v>1061.2080000000001</v>
      </c>
      <c r="W102" s="198"/>
      <c r="X102" s="28"/>
      <c r="Y102" s="28"/>
      <c r="Z102" s="28"/>
      <c r="AA102" s="28"/>
      <c r="AB102" s="28"/>
      <c r="AC102" s="28"/>
      <c r="AD102" s="28"/>
      <c r="AE102" s="28"/>
    </row>
    <row r="103" spans="1:31" s="159" customFormat="1" ht="34.799999999999997" customHeight="1" thickBot="1" x14ac:dyDescent="0.35">
      <c r="A103" s="154"/>
      <c r="B103" s="155" t="s">
        <v>245</v>
      </c>
      <c r="C103" s="155"/>
      <c r="D103" s="257" t="s">
        <v>213</v>
      </c>
      <c r="E103" s="258"/>
      <c r="F103" s="258"/>
      <c r="G103" s="258"/>
      <c r="H103" s="259"/>
      <c r="I103" s="160"/>
      <c r="J103" s="160"/>
      <c r="K103" s="160"/>
      <c r="L103" s="160"/>
      <c r="M103" s="217" t="s">
        <v>472</v>
      </c>
      <c r="N103" s="156" t="s">
        <v>418</v>
      </c>
      <c r="O103" s="157" t="s">
        <v>604</v>
      </c>
      <c r="P103" s="158">
        <f>SUM(P104:P106)</f>
        <v>107631.79140909092</v>
      </c>
      <c r="Q103" s="158">
        <f t="shared" ref="Q103:W103" si="47">SUM(Q104:Q106)</f>
        <v>111851.39031818182</v>
      </c>
      <c r="R103" s="158">
        <f t="shared" si="47"/>
        <v>109784.42723727274</v>
      </c>
      <c r="S103" s="158">
        <f t="shared" si="47"/>
        <v>114088.41812454545</v>
      </c>
      <c r="T103" s="158">
        <f t="shared" si="47"/>
        <v>111980.1157820182</v>
      </c>
      <c r="U103" s="158">
        <f t="shared" si="47"/>
        <v>116370.18648703636</v>
      </c>
      <c r="V103" s="158">
        <f t="shared" si="47"/>
        <v>114219.71809765857</v>
      </c>
      <c r="W103" s="158">
        <f t="shared" si="47"/>
        <v>118697.5902167771</v>
      </c>
      <c r="X103" s="161"/>
      <c r="Y103" s="161"/>
      <c r="Z103" s="161"/>
      <c r="AA103" s="161"/>
      <c r="AB103" s="161"/>
      <c r="AC103" s="161"/>
      <c r="AD103" s="161"/>
      <c r="AE103" s="161"/>
    </row>
    <row r="104" spans="1:31" ht="29.4" thickBot="1" x14ac:dyDescent="0.35">
      <c r="A104" s="38"/>
      <c r="B104" s="2"/>
      <c r="C104" s="2" t="s">
        <v>294</v>
      </c>
      <c r="D104" s="2" t="s">
        <v>353</v>
      </c>
      <c r="E104" s="29" t="s">
        <v>429</v>
      </c>
      <c r="F104" s="29" t="s">
        <v>429</v>
      </c>
      <c r="G104" s="29" t="s">
        <v>429</v>
      </c>
      <c r="H104" s="29" t="s">
        <v>429</v>
      </c>
      <c r="I104" s="29"/>
      <c r="J104" s="29"/>
      <c r="K104" s="29"/>
      <c r="L104" s="29"/>
      <c r="M104" s="222"/>
      <c r="N104" s="2" t="s">
        <v>418</v>
      </c>
      <c r="O104" s="25" t="s">
        <v>606</v>
      </c>
      <c r="P104" s="26">
        <v>106631.79140909092</v>
      </c>
      <c r="Q104" s="26">
        <v>111851.39031818182</v>
      </c>
      <c r="R104" s="27">
        <f t="shared" si="27"/>
        <v>108764.42723727274</v>
      </c>
      <c r="S104" s="28">
        <f t="shared" si="34"/>
        <v>114088.41812454545</v>
      </c>
      <c r="T104" s="28">
        <f t="shared" si="35"/>
        <v>110939.7157820182</v>
      </c>
      <c r="U104" s="28">
        <f t="shared" si="36"/>
        <v>116370.18648703636</v>
      </c>
      <c r="V104" s="28">
        <f t="shared" si="37"/>
        <v>113158.51009765857</v>
      </c>
      <c r="W104" s="28">
        <f t="shared" si="38"/>
        <v>118697.5902167771</v>
      </c>
      <c r="X104" s="28"/>
      <c r="Y104" s="28"/>
      <c r="Z104" s="28"/>
      <c r="AA104" s="28"/>
      <c r="AB104" s="28"/>
      <c r="AC104" s="28"/>
      <c r="AD104" s="28"/>
      <c r="AE104" s="28"/>
    </row>
    <row r="105" spans="1:31" ht="15" thickBot="1" x14ac:dyDescent="0.35">
      <c r="A105" s="38"/>
      <c r="B105" s="2"/>
      <c r="C105" s="2" t="s">
        <v>295</v>
      </c>
      <c r="D105" s="2" t="s">
        <v>354</v>
      </c>
      <c r="E105" s="29" t="s">
        <v>163</v>
      </c>
      <c r="F105" s="29" t="s">
        <v>163</v>
      </c>
      <c r="G105" s="29" t="s">
        <v>163</v>
      </c>
      <c r="H105" s="29" t="s">
        <v>163</v>
      </c>
      <c r="I105" s="29"/>
      <c r="J105" s="29"/>
      <c r="K105" s="29"/>
      <c r="L105" s="29"/>
      <c r="M105" s="222"/>
      <c r="N105" s="2" t="s">
        <v>418</v>
      </c>
      <c r="O105" s="25" t="s">
        <v>643</v>
      </c>
      <c r="P105" s="26">
        <v>1000</v>
      </c>
      <c r="Q105" s="198"/>
      <c r="R105" s="27">
        <f t="shared" si="27"/>
        <v>1020</v>
      </c>
      <c r="S105" s="198"/>
      <c r="T105" s="28">
        <f t="shared" si="35"/>
        <v>1040.4000000000001</v>
      </c>
      <c r="U105" s="198"/>
      <c r="V105" s="28">
        <f t="shared" si="37"/>
        <v>1061.2080000000001</v>
      </c>
      <c r="W105" s="198"/>
      <c r="X105" s="28"/>
      <c r="Y105" s="28"/>
      <c r="Z105" s="28"/>
      <c r="AA105" s="28"/>
      <c r="AB105" s="28"/>
      <c r="AC105" s="28"/>
      <c r="AD105" s="28"/>
      <c r="AE105" s="28"/>
    </row>
    <row r="106" spans="1:31" ht="29.4" thickBot="1" x14ac:dyDescent="0.35">
      <c r="A106" s="38"/>
      <c r="B106" s="2"/>
      <c r="C106" s="2" t="s">
        <v>296</v>
      </c>
      <c r="D106" s="2" t="s">
        <v>350</v>
      </c>
      <c r="E106" s="29" t="s">
        <v>163</v>
      </c>
      <c r="F106" s="29" t="s">
        <v>163</v>
      </c>
      <c r="G106" s="29" t="s">
        <v>163</v>
      </c>
      <c r="H106" s="29" t="s">
        <v>163</v>
      </c>
      <c r="I106" s="29"/>
      <c r="J106" s="29"/>
      <c r="K106" s="29"/>
      <c r="L106" s="29"/>
      <c r="M106" s="222" t="s">
        <v>473</v>
      </c>
      <c r="N106" s="2" t="s">
        <v>418</v>
      </c>
      <c r="O106" s="25" t="s">
        <v>644</v>
      </c>
      <c r="P106" s="198"/>
      <c r="Q106" s="198"/>
      <c r="R106" s="198"/>
      <c r="S106" s="198"/>
      <c r="T106" s="198"/>
      <c r="U106" s="198"/>
      <c r="V106" s="198"/>
      <c r="W106" s="198"/>
      <c r="X106" s="28"/>
      <c r="Y106" s="28"/>
      <c r="Z106" s="28"/>
      <c r="AA106" s="28"/>
      <c r="AB106" s="28"/>
      <c r="AC106" s="28"/>
      <c r="AD106" s="28"/>
      <c r="AE106" s="28"/>
    </row>
    <row r="107" spans="1:31" s="159" customFormat="1" ht="30" customHeight="1" thickBot="1" x14ac:dyDescent="0.35">
      <c r="A107" s="154"/>
      <c r="B107" s="193" t="s">
        <v>246</v>
      </c>
      <c r="C107" s="193"/>
      <c r="D107" s="257" t="s">
        <v>355</v>
      </c>
      <c r="E107" s="258"/>
      <c r="F107" s="258"/>
      <c r="G107" s="258"/>
      <c r="H107" s="259"/>
      <c r="I107" s="195"/>
      <c r="J107" s="195"/>
      <c r="K107" s="195"/>
      <c r="L107" s="195"/>
      <c r="M107" s="217" t="s">
        <v>475</v>
      </c>
      <c r="N107" s="156" t="s">
        <v>418</v>
      </c>
      <c r="O107" s="157" t="s">
        <v>605</v>
      </c>
      <c r="P107" s="158">
        <f>SUM(P108:P109)</f>
        <v>0</v>
      </c>
      <c r="Q107" s="158">
        <f t="shared" ref="Q107:W107" si="48">SUM(Q108:Q109)</f>
        <v>5000</v>
      </c>
      <c r="R107" s="158">
        <f t="shared" si="48"/>
        <v>0</v>
      </c>
      <c r="S107" s="158">
        <f t="shared" si="48"/>
        <v>5100</v>
      </c>
      <c r="T107" s="158">
        <f t="shared" si="48"/>
        <v>0</v>
      </c>
      <c r="U107" s="158">
        <f t="shared" si="48"/>
        <v>5202</v>
      </c>
      <c r="V107" s="158">
        <f t="shared" si="48"/>
        <v>0</v>
      </c>
      <c r="W107" s="158">
        <f t="shared" si="48"/>
        <v>5306.04</v>
      </c>
      <c r="X107" s="161"/>
      <c r="Y107" s="161"/>
      <c r="Z107" s="161"/>
      <c r="AA107" s="161"/>
      <c r="AB107" s="161"/>
      <c r="AC107" s="161"/>
      <c r="AD107" s="161"/>
      <c r="AE107" s="161"/>
    </row>
    <row r="108" spans="1:31" ht="15" thickBot="1" x14ac:dyDescent="0.35">
      <c r="A108" s="38"/>
      <c r="B108" s="2"/>
      <c r="C108" s="2" t="s">
        <v>297</v>
      </c>
      <c r="D108" s="2" t="s">
        <v>356</v>
      </c>
      <c r="E108" s="29" t="s">
        <v>163</v>
      </c>
      <c r="F108" s="29" t="s">
        <v>163</v>
      </c>
      <c r="G108" s="29" t="s">
        <v>163</v>
      </c>
      <c r="H108" s="29" t="s">
        <v>163</v>
      </c>
      <c r="I108" s="29"/>
      <c r="J108" s="29"/>
      <c r="K108" s="29"/>
      <c r="L108" s="29"/>
      <c r="M108" s="222"/>
      <c r="N108" s="2" t="s">
        <v>418</v>
      </c>
      <c r="O108" s="25" t="s">
        <v>645</v>
      </c>
      <c r="P108" s="198"/>
      <c r="Q108" s="26">
        <v>5000</v>
      </c>
      <c r="R108" s="198"/>
      <c r="S108" s="28">
        <f t="shared" si="34"/>
        <v>5100</v>
      </c>
      <c r="T108" s="198"/>
      <c r="U108" s="28">
        <f t="shared" si="36"/>
        <v>5202</v>
      </c>
      <c r="V108" s="198"/>
      <c r="W108" s="28">
        <f t="shared" si="38"/>
        <v>5306.04</v>
      </c>
      <c r="X108" s="28"/>
      <c r="Y108" s="28"/>
      <c r="Z108" s="28"/>
      <c r="AA108" s="28"/>
      <c r="AB108" s="28"/>
      <c r="AC108" s="28"/>
      <c r="AD108" s="28"/>
      <c r="AE108" s="28"/>
    </row>
    <row r="109" spans="1:31" ht="15" thickBot="1" x14ac:dyDescent="0.35">
      <c r="A109" s="38"/>
      <c r="B109" s="2"/>
      <c r="C109" s="2" t="s">
        <v>298</v>
      </c>
      <c r="D109" s="2" t="s">
        <v>354</v>
      </c>
      <c r="E109" s="29" t="s">
        <v>163</v>
      </c>
      <c r="F109" s="29" t="s">
        <v>163</v>
      </c>
      <c r="G109" s="29" t="s">
        <v>163</v>
      </c>
      <c r="H109" s="29" t="s">
        <v>163</v>
      </c>
      <c r="I109" s="29"/>
      <c r="J109" s="29"/>
      <c r="K109" s="29"/>
      <c r="L109" s="29"/>
      <c r="M109" s="222"/>
      <c r="N109" s="2" t="s">
        <v>418</v>
      </c>
      <c r="O109" s="25" t="s">
        <v>646</v>
      </c>
      <c r="P109" s="198"/>
      <c r="Q109" s="198"/>
      <c r="R109" s="198"/>
      <c r="S109" s="198"/>
      <c r="T109" s="198"/>
      <c r="U109" s="198"/>
      <c r="V109" s="198"/>
      <c r="W109" s="198"/>
      <c r="X109" s="28"/>
      <c r="Y109" s="28"/>
      <c r="Z109" s="28"/>
      <c r="AA109" s="28"/>
      <c r="AB109" s="28"/>
      <c r="AC109" s="28"/>
      <c r="AD109" s="28"/>
      <c r="AE109" s="28"/>
    </row>
    <row r="110" spans="1:31" s="126" customFormat="1" ht="47.25" customHeight="1" thickBot="1" x14ac:dyDescent="0.35">
      <c r="A110" s="119" t="s">
        <v>258</v>
      </c>
      <c r="B110" s="120"/>
      <c r="C110" s="120"/>
      <c r="D110" s="300" t="s">
        <v>359</v>
      </c>
      <c r="E110" s="300"/>
      <c r="F110" s="300"/>
      <c r="G110" s="300"/>
      <c r="H110" s="300"/>
      <c r="I110" s="121"/>
      <c r="J110" s="121"/>
      <c r="K110" s="121"/>
      <c r="L110" s="121"/>
      <c r="M110" s="218"/>
      <c r="N110" s="122"/>
      <c r="O110" s="123" t="s">
        <v>607</v>
      </c>
      <c r="P110" s="124">
        <f>P111+P121</f>
        <v>42500</v>
      </c>
      <c r="Q110" s="124">
        <f t="shared" ref="Q110:W110" si="49">Q111+Q121</f>
        <v>0</v>
      </c>
      <c r="R110" s="124">
        <f t="shared" si="49"/>
        <v>29070</v>
      </c>
      <c r="S110" s="124">
        <f t="shared" si="49"/>
        <v>0</v>
      </c>
      <c r="T110" s="124">
        <f t="shared" si="49"/>
        <v>29651.4</v>
      </c>
      <c r="U110" s="124">
        <f t="shared" si="49"/>
        <v>0</v>
      </c>
      <c r="V110" s="124">
        <f t="shared" si="49"/>
        <v>30244.428</v>
      </c>
      <c r="W110" s="124">
        <f t="shared" si="49"/>
        <v>0</v>
      </c>
      <c r="X110" s="125"/>
      <c r="Y110" s="125"/>
      <c r="Z110" s="125"/>
      <c r="AA110" s="125"/>
      <c r="AB110" s="125"/>
      <c r="AC110" s="125"/>
      <c r="AD110" s="125"/>
      <c r="AE110" s="125"/>
    </row>
    <row r="111" spans="1:31" s="169" customFormat="1" ht="30" customHeight="1" thickBot="1" x14ac:dyDescent="0.35">
      <c r="A111" s="162"/>
      <c r="B111" s="163" t="s">
        <v>247</v>
      </c>
      <c r="C111" s="163"/>
      <c r="D111" s="265" t="s">
        <v>365</v>
      </c>
      <c r="E111" s="266"/>
      <c r="F111" s="266"/>
      <c r="G111" s="266"/>
      <c r="H111" s="267"/>
      <c r="I111" s="164"/>
      <c r="J111" s="164"/>
      <c r="K111" s="164"/>
      <c r="L111" s="164"/>
      <c r="M111" s="165" t="s">
        <v>476</v>
      </c>
      <c r="N111" s="166" t="s">
        <v>419</v>
      </c>
      <c r="O111" s="167" t="s">
        <v>608</v>
      </c>
      <c r="P111" s="168">
        <f>SUM(P112:P120)</f>
        <v>42000</v>
      </c>
      <c r="Q111" s="168">
        <f t="shared" ref="Q111:W111" si="50">SUM(Q112:Q119)</f>
        <v>0</v>
      </c>
      <c r="R111" s="168">
        <f t="shared" si="50"/>
        <v>29070</v>
      </c>
      <c r="S111" s="168">
        <f t="shared" si="50"/>
        <v>0</v>
      </c>
      <c r="T111" s="168">
        <f t="shared" si="50"/>
        <v>29651.4</v>
      </c>
      <c r="U111" s="168">
        <f t="shared" si="50"/>
        <v>0</v>
      </c>
      <c r="V111" s="168">
        <f t="shared" si="50"/>
        <v>30244.428</v>
      </c>
      <c r="W111" s="168">
        <f t="shared" si="50"/>
        <v>0</v>
      </c>
      <c r="X111" s="168"/>
      <c r="Y111" s="168"/>
      <c r="Z111" s="168"/>
      <c r="AA111" s="168"/>
      <c r="AB111" s="168"/>
      <c r="AC111" s="168"/>
      <c r="AD111" s="168"/>
      <c r="AE111" s="168"/>
    </row>
    <row r="112" spans="1:31" ht="15" thickBot="1" x14ac:dyDescent="0.35">
      <c r="A112" s="22"/>
      <c r="B112" s="23"/>
      <c r="C112" s="2" t="s">
        <v>299</v>
      </c>
      <c r="D112" s="2" t="s">
        <v>479</v>
      </c>
      <c r="E112" s="29" t="s">
        <v>164</v>
      </c>
      <c r="F112" s="29" t="s">
        <v>163</v>
      </c>
      <c r="G112" s="29" t="s">
        <v>163</v>
      </c>
      <c r="H112" s="29" t="s">
        <v>163</v>
      </c>
      <c r="I112" s="29"/>
      <c r="J112" s="29"/>
      <c r="K112" s="29"/>
      <c r="L112" s="29"/>
      <c r="M112" s="222"/>
      <c r="N112" s="2" t="s">
        <v>419</v>
      </c>
      <c r="O112" s="25" t="s">
        <v>609</v>
      </c>
      <c r="P112" s="198"/>
      <c r="Q112" s="198"/>
      <c r="R112" s="198"/>
      <c r="S112" s="198"/>
      <c r="T112" s="198"/>
      <c r="U112" s="198"/>
      <c r="V112" s="198"/>
      <c r="W112" s="198"/>
      <c r="X112" s="28"/>
      <c r="Y112" s="28"/>
      <c r="Z112" s="28"/>
      <c r="AA112" s="28"/>
      <c r="AB112" s="28"/>
      <c r="AC112" s="28"/>
      <c r="AD112" s="28"/>
      <c r="AE112" s="28"/>
    </row>
    <row r="113" spans="1:31" ht="15" thickBot="1" x14ac:dyDescent="0.35">
      <c r="A113" s="22"/>
      <c r="B113" s="23"/>
      <c r="C113" s="2" t="s">
        <v>300</v>
      </c>
      <c r="D113" s="2" t="s">
        <v>214</v>
      </c>
      <c r="E113" s="29" t="s">
        <v>163</v>
      </c>
      <c r="F113" s="29" t="s">
        <v>163</v>
      </c>
      <c r="G113" s="29" t="s">
        <v>163</v>
      </c>
      <c r="H113" s="29" t="s">
        <v>163</v>
      </c>
      <c r="I113" s="29"/>
      <c r="J113" s="29"/>
      <c r="K113" s="29"/>
      <c r="L113" s="29"/>
      <c r="M113" s="222"/>
      <c r="N113" s="2" t="s">
        <v>419</v>
      </c>
      <c r="O113" s="25" t="s">
        <v>610</v>
      </c>
      <c r="P113" s="26"/>
      <c r="Q113" s="198"/>
      <c r="R113" s="26">
        <f t="shared" si="27"/>
        <v>0</v>
      </c>
      <c r="S113" s="198"/>
      <c r="T113" s="26">
        <f t="shared" si="35"/>
        <v>0</v>
      </c>
      <c r="U113" s="198"/>
      <c r="V113" s="26">
        <f t="shared" si="37"/>
        <v>0</v>
      </c>
      <c r="W113" s="198"/>
      <c r="X113" s="28"/>
      <c r="Y113" s="28"/>
      <c r="Z113" s="28"/>
      <c r="AA113" s="28"/>
      <c r="AB113" s="28"/>
      <c r="AC113" s="28"/>
      <c r="AD113" s="28"/>
      <c r="AE113" s="28"/>
    </row>
    <row r="114" spans="1:31" ht="15" thickBot="1" x14ac:dyDescent="0.35">
      <c r="A114" s="22"/>
      <c r="B114" s="23"/>
      <c r="C114" s="2" t="s">
        <v>301</v>
      </c>
      <c r="D114" s="2" t="s">
        <v>215</v>
      </c>
      <c r="E114" s="29" t="s">
        <v>163</v>
      </c>
      <c r="F114" s="29" t="s">
        <v>163</v>
      </c>
      <c r="G114" s="29" t="s">
        <v>163</v>
      </c>
      <c r="H114" s="29" t="s">
        <v>163</v>
      </c>
      <c r="I114" s="29"/>
      <c r="J114" s="29"/>
      <c r="K114" s="29"/>
      <c r="L114" s="29"/>
      <c r="M114" s="222"/>
      <c r="N114" s="2" t="s">
        <v>419</v>
      </c>
      <c r="O114" s="25" t="s">
        <v>611</v>
      </c>
      <c r="P114" s="26">
        <v>1000</v>
      </c>
      <c r="Q114" s="198"/>
      <c r="R114" s="26">
        <f t="shared" si="27"/>
        <v>1020</v>
      </c>
      <c r="S114" s="198"/>
      <c r="T114" s="26">
        <f t="shared" si="35"/>
        <v>1040.4000000000001</v>
      </c>
      <c r="U114" s="198"/>
      <c r="V114" s="26">
        <f t="shared" si="37"/>
        <v>1061.2080000000001</v>
      </c>
      <c r="W114" s="198"/>
      <c r="X114" s="28"/>
      <c r="Y114" s="28"/>
      <c r="Z114" s="28"/>
      <c r="AA114" s="28"/>
      <c r="AB114" s="28"/>
      <c r="AC114" s="28"/>
      <c r="AD114" s="28"/>
      <c r="AE114" s="28"/>
    </row>
    <row r="115" spans="1:31" ht="15" thickBot="1" x14ac:dyDescent="0.35">
      <c r="A115" s="22"/>
      <c r="B115" s="23"/>
      <c r="C115" s="2" t="s">
        <v>302</v>
      </c>
      <c r="D115" s="2" t="s">
        <v>216</v>
      </c>
      <c r="E115" s="29" t="s">
        <v>163</v>
      </c>
      <c r="F115" s="29" t="s">
        <v>163</v>
      </c>
      <c r="G115" s="29" t="s">
        <v>163</v>
      </c>
      <c r="H115" s="29" t="s">
        <v>163</v>
      </c>
      <c r="I115" s="29"/>
      <c r="J115" s="29"/>
      <c r="K115" s="29"/>
      <c r="L115" s="29"/>
      <c r="M115" s="222"/>
      <c r="N115" s="2" t="s">
        <v>419</v>
      </c>
      <c r="O115" s="25" t="s">
        <v>612</v>
      </c>
      <c r="P115" s="26">
        <v>500</v>
      </c>
      <c r="Q115" s="198"/>
      <c r="R115" s="26">
        <f t="shared" si="27"/>
        <v>510</v>
      </c>
      <c r="S115" s="198"/>
      <c r="T115" s="26">
        <f t="shared" si="35"/>
        <v>520.20000000000005</v>
      </c>
      <c r="U115" s="198"/>
      <c r="V115" s="26">
        <f t="shared" si="37"/>
        <v>530.60400000000004</v>
      </c>
      <c r="W115" s="198"/>
      <c r="X115" s="28"/>
      <c r="Y115" s="28"/>
      <c r="Z115" s="28"/>
      <c r="AA115" s="28"/>
      <c r="AB115" s="28"/>
      <c r="AC115" s="28"/>
      <c r="AD115" s="28"/>
      <c r="AE115" s="28"/>
    </row>
    <row r="116" spans="1:31" s="240" customFormat="1" ht="15" thickBot="1" x14ac:dyDescent="0.35">
      <c r="A116" s="235"/>
      <c r="B116" s="236"/>
      <c r="C116" s="2" t="s">
        <v>303</v>
      </c>
      <c r="D116" s="76" t="s">
        <v>360</v>
      </c>
      <c r="E116" s="237" t="s">
        <v>163</v>
      </c>
      <c r="F116" s="237" t="s">
        <v>163</v>
      </c>
      <c r="G116" s="237" t="s">
        <v>163</v>
      </c>
      <c r="H116" s="237" t="s">
        <v>163</v>
      </c>
      <c r="I116" s="237"/>
      <c r="J116" s="237"/>
      <c r="K116" s="237"/>
      <c r="L116" s="237"/>
      <c r="M116" s="238"/>
      <c r="N116" s="76" t="s">
        <v>419</v>
      </c>
      <c r="O116" s="25" t="s">
        <v>613</v>
      </c>
      <c r="P116" s="208">
        <v>25000</v>
      </c>
      <c r="Q116" s="198"/>
      <c r="R116" s="208">
        <f t="shared" si="27"/>
        <v>25500</v>
      </c>
      <c r="S116" s="208">
        <f t="shared" si="34"/>
        <v>0</v>
      </c>
      <c r="T116" s="208">
        <f t="shared" si="35"/>
        <v>26010</v>
      </c>
      <c r="U116" s="208">
        <f t="shared" si="36"/>
        <v>0</v>
      </c>
      <c r="V116" s="208">
        <f t="shared" si="37"/>
        <v>26530.2</v>
      </c>
      <c r="W116" s="208">
        <f t="shared" si="38"/>
        <v>0</v>
      </c>
      <c r="X116" s="239"/>
      <c r="Y116" s="239"/>
      <c r="Z116" s="239"/>
      <c r="AA116" s="239"/>
      <c r="AB116" s="239"/>
      <c r="AC116" s="239"/>
      <c r="AD116" s="239"/>
      <c r="AE116" s="239"/>
    </row>
    <row r="117" spans="1:31" ht="15" thickBot="1" x14ac:dyDescent="0.35">
      <c r="A117" s="22"/>
      <c r="B117" s="23"/>
      <c r="C117" s="2" t="s">
        <v>304</v>
      </c>
      <c r="D117" s="2" t="s">
        <v>361</v>
      </c>
      <c r="E117" s="29" t="s">
        <v>163</v>
      </c>
      <c r="F117" s="29" t="s">
        <v>163</v>
      </c>
      <c r="G117" s="29" t="s">
        <v>163</v>
      </c>
      <c r="H117" s="29" t="s">
        <v>163</v>
      </c>
      <c r="I117" s="29"/>
      <c r="J117" s="29"/>
      <c r="K117" s="29"/>
      <c r="L117" s="29"/>
      <c r="M117" s="222" t="s">
        <v>477</v>
      </c>
      <c r="N117" s="2" t="s">
        <v>419</v>
      </c>
      <c r="O117" s="25" t="s">
        <v>614</v>
      </c>
      <c r="P117" s="26">
        <v>1000</v>
      </c>
      <c r="Q117" s="198"/>
      <c r="R117" s="26">
        <f t="shared" si="27"/>
        <v>1020</v>
      </c>
      <c r="S117" s="198"/>
      <c r="T117" s="26">
        <f t="shared" si="35"/>
        <v>1040.4000000000001</v>
      </c>
      <c r="U117" s="198"/>
      <c r="V117" s="26">
        <f t="shared" si="37"/>
        <v>1061.2080000000001</v>
      </c>
      <c r="W117" s="198"/>
      <c r="X117" s="28"/>
      <c r="Y117" s="28"/>
      <c r="Z117" s="28"/>
      <c r="AA117" s="28"/>
      <c r="AB117" s="28"/>
      <c r="AC117" s="28"/>
      <c r="AD117" s="28"/>
      <c r="AE117" s="28"/>
    </row>
    <row r="118" spans="1:31" ht="29.4" thickBot="1" x14ac:dyDescent="0.35">
      <c r="A118" s="22"/>
      <c r="B118" s="23"/>
      <c r="C118" s="2" t="s">
        <v>305</v>
      </c>
      <c r="D118" s="60" t="s">
        <v>362</v>
      </c>
      <c r="E118" s="29" t="s">
        <v>163</v>
      </c>
      <c r="F118" s="29" t="s">
        <v>163</v>
      </c>
      <c r="G118" s="29" t="s">
        <v>163</v>
      </c>
      <c r="H118" s="29" t="s">
        <v>163</v>
      </c>
      <c r="I118" s="173"/>
      <c r="J118" s="173"/>
      <c r="K118" s="173"/>
      <c r="L118" s="173"/>
      <c r="M118" s="222"/>
      <c r="N118" s="2" t="s">
        <v>419</v>
      </c>
      <c r="O118" s="25" t="s">
        <v>647</v>
      </c>
      <c r="P118" s="26">
        <v>1000</v>
      </c>
      <c r="Q118" s="198"/>
      <c r="R118" s="26">
        <f t="shared" si="27"/>
        <v>1020</v>
      </c>
      <c r="S118" s="198"/>
      <c r="T118" s="26">
        <f t="shared" si="35"/>
        <v>1040.4000000000001</v>
      </c>
      <c r="U118" s="198"/>
      <c r="V118" s="26">
        <f t="shared" si="37"/>
        <v>1061.2080000000001</v>
      </c>
      <c r="W118" s="198"/>
      <c r="X118" s="28"/>
      <c r="Y118" s="28"/>
      <c r="Z118" s="28"/>
      <c r="AA118" s="28"/>
      <c r="AB118" s="28"/>
      <c r="AC118" s="28"/>
      <c r="AD118" s="28"/>
      <c r="AE118" s="28"/>
    </row>
    <row r="119" spans="1:31" ht="15" thickBot="1" x14ac:dyDescent="0.35">
      <c r="A119" s="22"/>
      <c r="B119" s="23"/>
      <c r="C119" s="2" t="s">
        <v>306</v>
      </c>
      <c r="D119" s="60" t="s">
        <v>217</v>
      </c>
      <c r="E119" s="29" t="s">
        <v>163</v>
      </c>
      <c r="F119" s="29" t="s">
        <v>163</v>
      </c>
      <c r="G119" s="29" t="s">
        <v>163</v>
      </c>
      <c r="H119" s="29" t="s">
        <v>163</v>
      </c>
      <c r="I119" s="173"/>
      <c r="J119" s="173"/>
      <c r="K119" s="173"/>
      <c r="L119" s="173"/>
      <c r="M119" s="222"/>
      <c r="N119" s="2" t="s">
        <v>419</v>
      </c>
      <c r="O119" s="25" t="s">
        <v>648</v>
      </c>
      <c r="P119" s="198"/>
      <c r="Q119" s="198"/>
      <c r="R119" s="26">
        <f t="shared" si="27"/>
        <v>0</v>
      </c>
      <c r="S119" s="198"/>
      <c r="T119" s="26">
        <f t="shared" si="35"/>
        <v>0</v>
      </c>
      <c r="U119" s="198"/>
      <c r="V119" s="26">
        <f t="shared" si="37"/>
        <v>0</v>
      </c>
      <c r="W119" s="198"/>
      <c r="X119" s="28"/>
      <c r="Y119" s="28"/>
      <c r="Z119" s="28"/>
      <c r="AA119" s="28"/>
      <c r="AB119" s="28"/>
      <c r="AC119" s="28"/>
      <c r="AD119" s="28"/>
      <c r="AE119" s="28"/>
    </row>
    <row r="120" spans="1:31" ht="15" thickBot="1" x14ac:dyDescent="0.35">
      <c r="A120" s="22"/>
      <c r="B120" s="23"/>
      <c r="C120" s="2" t="s">
        <v>307</v>
      </c>
      <c r="D120" s="60" t="s">
        <v>631</v>
      </c>
      <c r="E120" s="29" t="s">
        <v>163</v>
      </c>
      <c r="F120" s="29" t="s">
        <v>163</v>
      </c>
      <c r="G120" s="29" t="s">
        <v>163</v>
      </c>
      <c r="H120" s="29" t="s">
        <v>163</v>
      </c>
      <c r="I120" s="173"/>
      <c r="J120" s="173"/>
      <c r="K120" s="173"/>
      <c r="L120" s="173"/>
      <c r="M120" s="222"/>
      <c r="N120" s="2"/>
      <c r="O120" s="25" t="s">
        <v>649</v>
      </c>
      <c r="P120" s="26">
        <v>13500</v>
      </c>
      <c r="Q120" s="198"/>
      <c r="R120" s="26"/>
      <c r="S120" s="198"/>
      <c r="T120" s="26"/>
      <c r="U120" s="198"/>
      <c r="V120" s="26"/>
      <c r="W120" s="198"/>
      <c r="X120" s="28"/>
      <c r="Y120" s="28"/>
      <c r="Z120" s="28"/>
      <c r="AA120" s="28"/>
      <c r="AB120" s="28"/>
      <c r="AC120" s="28"/>
      <c r="AD120" s="28"/>
      <c r="AE120" s="28"/>
    </row>
    <row r="121" spans="1:31" s="169" customFormat="1" ht="31.8" customHeight="1" thickBot="1" x14ac:dyDescent="0.35">
      <c r="A121" s="162"/>
      <c r="B121" s="163" t="s">
        <v>248</v>
      </c>
      <c r="C121" s="163"/>
      <c r="D121" s="265" t="s">
        <v>370</v>
      </c>
      <c r="E121" s="266"/>
      <c r="F121" s="266"/>
      <c r="G121" s="266"/>
      <c r="H121" s="267"/>
      <c r="I121" s="164"/>
      <c r="J121" s="164"/>
      <c r="K121" s="164"/>
      <c r="L121" s="164"/>
      <c r="M121" s="165" t="s">
        <v>478</v>
      </c>
      <c r="N121" s="166" t="s">
        <v>166</v>
      </c>
      <c r="O121" s="167" t="s">
        <v>615</v>
      </c>
      <c r="P121" s="168">
        <f>SUM(P122:P125)</f>
        <v>500</v>
      </c>
      <c r="Q121" s="168">
        <f t="shared" ref="Q121:W121" si="51">SUM(Q122:Q125)</f>
        <v>0</v>
      </c>
      <c r="R121" s="168">
        <f t="shared" si="51"/>
        <v>0</v>
      </c>
      <c r="S121" s="168">
        <f t="shared" si="51"/>
        <v>0</v>
      </c>
      <c r="T121" s="168">
        <f t="shared" si="51"/>
        <v>0</v>
      </c>
      <c r="U121" s="168">
        <f t="shared" si="51"/>
        <v>0</v>
      </c>
      <c r="V121" s="168">
        <f t="shared" si="51"/>
        <v>0</v>
      </c>
      <c r="W121" s="168">
        <f t="shared" si="51"/>
        <v>0</v>
      </c>
      <c r="X121" s="168"/>
      <c r="Y121" s="168"/>
      <c r="Z121" s="168"/>
      <c r="AA121" s="168"/>
      <c r="AB121" s="168"/>
      <c r="AC121" s="168"/>
      <c r="AD121" s="168"/>
      <c r="AE121" s="168"/>
    </row>
    <row r="122" spans="1:31" ht="29.4" thickBot="1" x14ac:dyDescent="0.35">
      <c r="A122" s="22"/>
      <c r="B122" s="23"/>
      <c r="C122" s="2" t="s">
        <v>308</v>
      </c>
      <c r="D122" s="2" t="s">
        <v>371</v>
      </c>
      <c r="E122" s="2" t="s">
        <v>163</v>
      </c>
      <c r="F122" s="2" t="s">
        <v>163</v>
      </c>
      <c r="G122" s="2" t="s">
        <v>163</v>
      </c>
      <c r="H122" s="2" t="s">
        <v>163</v>
      </c>
      <c r="I122" s="2"/>
      <c r="J122" s="2"/>
      <c r="K122" s="2"/>
      <c r="L122" s="2"/>
      <c r="M122" s="222"/>
      <c r="N122" s="2" t="s">
        <v>166</v>
      </c>
      <c r="O122" s="25" t="s">
        <v>616</v>
      </c>
      <c r="P122" s="198"/>
      <c r="Q122" s="198"/>
      <c r="R122" s="198"/>
      <c r="S122" s="198"/>
      <c r="T122" s="198"/>
      <c r="U122" s="198"/>
      <c r="V122" s="198"/>
      <c r="W122" s="198"/>
      <c r="X122" s="28"/>
      <c r="Y122" s="28"/>
      <c r="Z122" s="28"/>
      <c r="AA122" s="28"/>
      <c r="AB122" s="28"/>
      <c r="AC122" s="28"/>
      <c r="AD122" s="28"/>
      <c r="AE122" s="28"/>
    </row>
    <row r="123" spans="1:31" ht="43.8" thickBot="1" x14ac:dyDescent="0.35">
      <c r="A123" s="22"/>
      <c r="B123" s="23"/>
      <c r="C123" s="2" t="s">
        <v>309</v>
      </c>
      <c r="D123" s="2" t="s">
        <v>363</v>
      </c>
      <c r="E123" s="2" t="s">
        <v>163</v>
      </c>
      <c r="F123" s="2" t="s">
        <v>163</v>
      </c>
      <c r="G123" s="2" t="s">
        <v>163</v>
      </c>
      <c r="H123" s="2" t="s">
        <v>163</v>
      </c>
      <c r="I123" s="2"/>
      <c r="J123" s="2"/>
      <c r="K123" s="2"/>
      <c r="L123" s="2"/>
      <c r="M123" s="222"/>
      <c r="N123" s="2" t="s">
        <v>166</v>
      </c>
      <c r="O123" s="25" t="s">
        <v>650</v>
      </c>
      <c r="P123" s="198"/>
      <c r="Q123" s="198"/>
      <c r="R123" s="198"/>
      <c r="S123" s="198"/>
      <c r="T123" s="198"/>
      <c r="U123" s="198"/>
      <c r="V123" s="198"/>
      <c r="W123" s="198"/>
      <c r="X123" s="28"/>
      <c r="Y123" s="28"/>
      <c r="Z123" s="28"/>
      <c r="AA123" s="28"/>
      <c r="AB123" s="28"/>
      <c r="AC123" s="28"/>
      <c r="AD123" s="28"/>
      <c r="AE123" s="28"/>
    </row>
    <row r="124" spans="1:31" ht="15" thickBot="1" x14ac:dyDescent="0.35">
      <c r="A124" s="22"/>
      <c r="B124" s="23"/>
      <c r="C124" s="2" t="s">
        <v>310</v>
      </c>
      <c r="D124" s="2" t="s">
        <v>372</v>
      </c>
      <c r="E124" s="2" t="s">
        <v>163</v>
      </c>
      <c r="F124" s="2" t="s">
        <v>163</v>
      </c>
      <c r="G124" s="2" t="s">
        <v>163</v>
      </c>
      <c r="H124" s="2" t="s">
        <v>163</v>
      </c>
      <c r="I124" s="2"/>
      <c r="J124" s="2"/>
      <c r="K124" s="2"/>
      <c r="L124" s="2"/>
      <c r="M124" s="222"/>
      <c r="N124" s="2" t="s">
        <v>166</v>
      </c>
      <c r="O124" s="25" t="s">
        <v>651</v>
      </c>
      <c r="P124" s="198"/>
      <c r="Q124" s="198"/>
      <c r="R124" s="198"/>
      <c r="S124" s="198"/>
      <c r="T124" s="198"/>
      <c r="U124" s="198"/>
      <c r="V124" s="198"/>
      <c r="W124" s="198"/>
      <c r="X124" s="28"/>
      <c r="Y124" s="28"/>
      <c r="Z124" s="28"/>
      <c r="AA124" s="28"/>
      <c r="AB124" s="28"/>
      <c r="AC124" s="28"/>
      <c r="AD124" s="28"/>
      <c r="AE124" s="28"/>
    </row>
    <row r="125" spans="1:31" ht="29.4" thickBot="1" x14ac:dyDescent="0.35">
      <c r="A125" s="22"/>
      <c r="B125" s="23"/>
      <c r="C125" s="2" t="s">
        <v>311</v>
      </c>
      <c r="D125" s="2" t="s">
        <v>364</v>
      </c>
      <c r="E125" s="2" t="s">
        <v>163</v>
      </c>
      <c r="F125" s="2" t="s">
        <v>163</v>
      </c>
      <c r="G125" s="2" t="s">
        <v>163</v>
      </c>
      <c r="H125" s="2" t="s">
        <v>163</v>
      </c>
      <c r="I125" s="2"/>
      <c r="J125" s="2"/>
      <c r="K125" s="2"/>
      <c r="L125" s="2"/>
      <c r="M125" s="222"/>
      <c r="N125" s="2" t="s">
        <v>166</v>
      </c>
      <c r="O125" s="25" t="s">
        <v>652</v>
      </c>
      <c r="P125" s="208">
        <v>500</v>
      </c>
      <c r="Q125" s="198"/>
      <c r="R125" s="198"/>
      <c r="S125" s="198"/>
      <c r="T125" s="198"/>
      <c r="U125" s="198"/>
      <c r="V125" s="198"/>
      <c r="W125" s="198"/>
      <c r="X125" s="28"/>
      <c r="Y125" s="28"/>
      <c r="Z125" s="28"/>
      <c r="AA125" s="28"/>
      <c r="AB125" s="28"/>
      <c r="AC125" s="28"/>
      <c r="AD125" s="28"/>
      <c r="AE125" s="28"/>
    </row>
    <row r="126" spans="1:31" s="133" customFormat="1" ht="63" customHeight="1" thickBot="1" x14ac:dyDescent="0.35">
      <c r="A126" s="127" t="s">
        <v>259</v>
      </c>
      <c r="B126" s="128"/>
      <c r="C126" s="128"/>
      <c r="D126" s="268" t="s">
        <v>218</v>
      </c>
      <c r="E126" s="268"/>
      <c r="F126" s="268"/>
      <c r="G126" s="268"/>
      <c r="H126" s="268"/>
      <c r="I126" s="129"/>
      <c r="J126" s="129"/>
      <c r="K126" s="129"/>
      <c r="L126" s="129"/>
      <c r="M126" s="219"/>
      <c r="N126" s="130"/>
      <c r="O126" s="131" t="s">
        <v>617</v>
      </c>
      <c r="P126" s="132">
        <f>P127+P131+P133+P136+P138+P142+P145+P148+P151</f>
        <v>5500</v>
      </c>
      <c r="Q126" s="132">
        <f>Q127+Q131+Q133+Q136+Q138+Q142+Q145+Q148+Q151</f>
        <v>3000</v>
      </c>
      <c r="R126" s="132">
        <f t="shared" si="27"/>
        <v>5610</v>
      </c>
      <c r="S126" s="132">
        <f t="shared" si="34"/>
        <v>3060</v>
      </c>
      <c r="T126" s="132">
        <f t="shared" si="35"/>
        <v>5722.2</v>
      </c>
      <c r="U126" s="132">
        <f t="shared" si="36"/>
        <v>3121.2000000000003</v>
      </c>
      <c r="V126" s="132">
        <f t="shared" si="37"/>
        <v>5836.6440000000002</v>
      </c>
      <c r="W126" s="132">
        <f t="shared" si="38"/>
        <v>3183.6240000000003</v>
      </c>
      <c r="X126" s="132"/>
      <c r="Y126" s="132"/>
      <c r="Z126" s="132"/>
      <c r="AA126" s="132"/>
      <c r="AB126" s="132"/>
      <c r="AC126" s="132"/>
      <c r="AD126" s="132"/>
      <c r="AE126" s="132"/>
    </row>
    <row r="127" spans="1:31" s="185" customFormat="1" ht="30" customHeight="1" thickBot="1" x14ac:dyDescent="0.35">
      <c r="A127" s="177"/>
      <c r="B127" s="178" t="s">
        <v>249</v>
      </c>
      <c r="C127" s="178"/>
      <c r="D127" s="260" t="s">
        <v>219</v>
      </c>
      <c r="E127" s="260"/>
      <c r="F127" s="260"/>
      <c r="G127" s="260"/>
      <c r="H127" s="260"/>
      <c r="I127" s="178"/>
      <c r="J127" s="178"/>
      <c r="K127" s="178"/>
      <c r="L127" s="178"/>
      <c r="M127" s="187"/>
      <c r="N127" s="180" t="s">
        <v>415</v>
      </c>
      <c r="O127" s="181" t="s">
        <v>618</v>
      </c>
      <c r="P127" s="182">
        <f>SUM(P128:P130)</f>
        <v>0</v>
      </c>
      <c r="Q127" s="182">
        <f t="shared" ref="Q127:W127" si="52">SUM(Q128:Q130)</f>
        <v>0</v>
      </c>
      <c r="R127" s="182">
        <f t="shared" si="52"/>
        <v>0</v>
      </c>
      <c r="S127" s="182">
        <f t="shared" si="52"/>
        <v>0</v>
      </c>
      <c r="T127" s="182">
        <f t="shared" si="52"/>
        <v>0</v>
      </c>
      <c r="U127" s="182">
        <f t="shared" si="52"/>
        <v>0</v>
      </c>
      <c r="V127" s="182">
        <f t="shared" si="52"/>
        <v>0</v>
      </c>
      <c r="W127" s="182">
        <f t="shared" si="52"/>
        <v>0</v>
      </c>
      <c r="X127" s="184"/>
      <c r="Y127" s="184"/>
      <c r="Z127" s="184"/>
      <c r="AA127" s="184"/>
      <c r="AB127" s="184"/>
      <c r="AC127" s="184"/>
      <c r="AD127" s="184"/>
      <c r="AE127" s="184"/>
    </row>
    <row r="128" spans="1:31" ht="15" thickBot="1" x14ac:dyDescent="0.35">
      <c r="A128" s="22"/>
      <c r="B128" s="23"/>
      <c r="C128" s="2" t="s">
        <v>382</v>
      </c>
      <c r="D128" s="5" t="s">
        <v>367</v>
      </c>
      <c r="E128" s="29" t="s">
        <v>163</v>
      </c>
      <c r="F128" s="2" t="s">
        <v>163</v>
      </c>
      <c r="G128" s="2" t="s">
        <v>163</v>
      </c>
      <c r="H128" s="2" t="s">
        <v>163</v>
      </c>
      <c r="I128" s="2"/>
      <c r="J128" s="2"/>
      <c r="K128" s="2"/>
      <c r="L128" s="2"/>
      <c r="M128" s="220" t="s">
        <v>481</v>
      </c>
      <c r="N128" s="2" t="s">
        <v>415</v>
      </c>
      <c r="O128" s="25" t="s">
        <v>653</v>
      </c>
      <c r="P128" s="198"/>
      <c r="Q128" s="198"/>
      <c r="R128" s="198"/>
      <c r="S128" s="198"/>
      <c r="T128" s="198"/>
      <c r="U128" s="198"/>
      <c r="V128" s="198"/>
      <c r="W128" s="198"/>
      <c r="X128" s="28"/>
      <c r="Y128" s="28"/>
      <c r="Z128" s="28"/>
      <c r="AA128" s="28"/>
      <c r="AB128" s="28"/>
      <c r="AC128" s="28"/>
      <c r="AD128" s="28"/>
      <c r="AE128" s="28"/>
    </row>
    <row r="129" spans="1:31" ht="29.4" thickBot="1" x14ac:dyDescent="0.35">
      <c r="A129" s="22"/>
      <c r="B129" s="23"/>
      <c r="C129" s="2" t="s">
        <v>312</v>
      </c>
      <c r="D129" s="5" t="s">
        <v>220</v>
      </c>
      <c r="E129" s="29" t="s">
        <v>403</v>
      </c>
      <c r="F129" s="2" t="s">
        <v>163</v>
      </c>
      <c r="G129" s="2" t="s">
        <v>163</v>
      </c>
      <c r="H129" s="2" t="s">
        <v>163</v>
      </c>
      <c r="I129" s="2"/>
      <c r="J129" s="2"/>
      <c r="K129" s="2"/>
      <c r="L129" s="2"/>
      <c r="M129" s="220" t="s">
        <v>162</v>
      </c>
      <c r="N129" s="2" t="s">
        <v>415</v>
      </c>
      <c r="O129" s="25" t="s">
        <v>654</v>
      </c>
      <c r="P129" s="198"/>
      <c r="Q129" s="198"/>
      <c r="R129" s="198"/>
      <c r="S129" s="198"/>
      <c r="T129" s="198"/>
      <c r="U129" s="198"/>
      <c r="V129" s="198"/>
      <c r="W129" s="198"/>
      <c r="X129" s="28"/>
      <c r="Y129" s="28"/>
      <c r="Z129" s="28"/>
      <c r="AA129" s="28"/>
      <c r="AB129" s="28"/>
      <c r="AC129" s="28"/>
      <c r="AD129" s="28"/>
      <c r="AE129" s="28"/>
    </row>
    <row r="130" spans="1:31" ht="21" customHeight="1" thickBot="1" x14ac:dyDescent="0.35">
      <c r="A130" s="22"/>
      <c r="B130" s="23"/>
      <c r="C130" s="2" t="s">
        <v>383</v>
      </c>
      <c r="D130" s="5" t="s">
        <v>221</v>
      </c>
      <c r="E130" s="29" t="s">
        <v>163</v>
      </c>
      <c r="F130" s="29" t="s">
        <v>163</v>
      </c>
      <c r="G130" s="29" t="s">
        <v>163</v>
      </c>
      <c r="H130" s="29" t="s">
        <v>163</v>
      </c>
      <c r="I130" s="2"/>
      <c r="J130" s="2"/>
      <c r="K130" s="2"/>
      <c r="L130" s="2"/>
      <c r="M130" s="220" t="s">
        <v>480</v>
      </c>
      <c r="N130" s="2" t="s">
        <v>415</v>
      </c>
      <c r="O130" s="25" t="s">
        <v>655</v>
      </c>
      <c r="P130" s="198"/>
      <c r="Q130" s="198"/>
      <c r="R130" s="198"/>
      <c r="S130" s="198"/>
      <c r="T130" s="198"/>
      <c r="U130" s="198"/>
      <c r="V130" s="198"/>
      <c r="W130" s="198"/>
      <c r="X130" s="28"/>
      <c r="Y130" s="28"/>
      <c r="Z130" s="28"/>
      <c r="AA130" s="28"/>
      <c r="AB130" s="28"/>
      <c r="AC130" s="28"/>
      <c r="AD130" s="28"/>
      <c r="AE130" s="28"/>
    </row>
    <row r="131" spans="1:31" s="185" customFormat="1" ht="31.95" customHeight="1" thickBot="1" x14ac:dyDescent="0.35">
      <c r="A131" s="177"/>
      <c r="B131" s="178" t="s">
        <v>250</v>
      </c>
      <c r="C131" s="178"/>
      <c r="D131" s="260" t="s">
        <v>222</v>
      </c>
      <c r="E131" s="260"/>
      <c r="F131" s="260"/>
      <c r="G131" s="260"/>
      <c r="H131" s="260"/>
      <c r="I131" s="178"/>
      <c r="J131" s="178"/>
      <c r="K131" s="178"/>
      <c r="L131" s="178"/>
      <c r="M131" s="187" t="s">
        <v>482</v>
      </c>
      <c r="N131" s="180" t="s">
        <v>415</v>
      </c>
      <c r="O131" s="181" t="s">
        <v>619</v>
      </c>
      <c r="P131" s="182">
        <f>P132</f>
        <v>1000</v>
      </c>
      <c r="Q131" s="182">
        <f t="shared" ref="Q131:W131" si="53">Q132</f>
        <v>0</v>
      </c>
      <c r="R131" s="182">
        <f t="shared" si="53"/>
        <v>1020</v>
      </c>
      <c r="S131" s="182">
        <f t="shared" si="53"/>
        <v>0</v>
      </c>
      <c r="T131" s="182">
        <f t="shared" si="53"/>
        <v>1040.4000000000001</v>
      </c>
      <c r="U131" s="182">
        <f t="shared" si="53"/>
        <v>0</v>
      </c>
      <c r="V131" s="182">
        <f t="shared" si="53"/>
        <v>1061.2080000000001</v>
      </c>
      <c r="W131" s="182">
        <f t="shared" si="53"/>
        <v>0</v>
      </c>
      <c r="X131" s="182"/>
      <c r="Y131" s="182"/>
      <c r="Z131" s="182"/>
      <c r="AA131" s="182"/>
      <c r="AB131" s="182"/>
      <c r="AC131" s="182"/>
      <c r="AD131" s="182"/>
      <c r="AE131" s="182"/>
    </row>
    <row r="132" spans="1:31" ht="31.2" customHeight="1" thickBot="1" x14ac:dyDescent="0.35">
      <c r="A132" s="22"/>
      <c r="B132" s="3"/>
      <c r="C132" s="5" t="s">
        <v>384</v>
      </c>
      <c r="D132" s="5" t="s">
        <v>223</v>
      </c>
      <c r="E132" s="5" t="s">
        <v>483</v>
      </c>
      <c r="F132" s="5" t="s">
        <v>483</v>
      </c>
      <c r="G132" s="5" t="s">
        <v>483</v>
      </c>
      <c r="H132" s="5" t="s">
        <v>483</v>
      </c>
      <c r="I132" s="5"/>
      <c r="J132" s="5"/>
      <c r="K132" s="5"/>
      <c r="L132" s="5"/>
      <c r="M132" s="220"/>
      <c r="N132" s="2" t="s">
        <v>415</v>
      </c>
      <c r="O132" s="25" t="s">
        <v>656</v>
      </c>
      <c r="P132" s="26">
        <v>1000</v>
      </c>
      <c r="Q132" s="198"/>
      <c r="R132" s="27">
        <f t="shared" si="27"/>
        <v>1020</v>
      </c>
      <c r="S132" s="198"/>
      <c r="T132" s="27">
        <f t="shared" si="35"/>
        <v>1040.4000000000001</v>
      </c>
      <c r="U132" s="198"/>
      <c r="V132" s="27">
        <f t="shared" si="37"/>
        <v>1061.2080000000001</v>
      </c>
      <c r="W132" s="198"/>
      <c r="X132" s="28"/>
      <c r="Y132" s="28"/>
      <c r="Z132" s="28"/>
      <c r="AA132" s="28"/>
      <c r="AB132" s="28"/>
      <c r="AC132" s="28"/>
      <c r="AD132" s="28"/>
      <c r="AE132" s="28"/>
    </row>
    <row r="133" spans="1:31" s="185" customFormat="1" ht="30" customHeight="1" thickBot="1" x14ac:dyDescent="0.35">
      <c r="A133" s="177"/>
      <c r="B133" s="178" t="s">
        <v>251</v>
      </c>
      <c r="C133" s="178"/>
      <c r="D133" s="260" t="s">
        <v>224</v>
      </c>
      <c r="E133" s="260"/>
      <c r="F133" s="260"/>
      <c r="G133" s="260"/>
      <c r="H133" s="260"/>
      <c r="I133" s="178"/>
      <c r="J133" s="178"/>
      <c r="K133" s="178"/>
      <c r="L133" s="178"/>
      <c r="M133" s="187" t="s">
        <v>484</v>
      </c>
      <c r="N133" s="180" t="s">
        <v>415</v>
      </c>
      <c r="O133" s="181" t="s">
        <v>620</v>
      </c>
      <c r="P133" s="182">
        <f>P134+P135</f>
        <v>0</v>
      </c>
      <c r="Q133" s="182">
        <f t="shared" ref="Q133:W133" si="54">Q134+Q135</f>
        <v>0</v>
      </c>
      <c r="R133" s="182">
        <f t="shared" si="54"/>
        <v>0</v>
      </c>
      <c r="S133" s="182">
        <f t="shared" si="54"/>
        <v>0</v>
      </c>
      <c r="T133" s="182">
        <f t="shared" si="54"/>
        <v>0</v>
      </c>
      <c r="U133" s="182">
        <f t="shared" si="54"/>
        <v>0</v>
      </c>
      <c r="V133" s="182">
        <f t="shared" si="54"/>
        <v>0</v>
      </c>
      <c r="W133" s="182">
        <f t="shared" si="54"/>
        <v>0</v>
      </c>
      <c r="X133" s="184"/>
      <c r="Y133" s="184"/>
      <c r="Z133" s="184"/>
      <c r="AA133" s="184"/>
      <c r="AB133" s="184"/>
      <c r="AC133" s="184"/>
      <c r="AD133" s="184"/>
      <c r="AE133" s="184"/>
    </row>
    <row r="134" spans="1:31" ht="15" thickBot="1" x14ac:dyDescent="0.35">
      <c r="A134" s="22"/>
      <c r="B134" s="23"/>
      <c r="C134" s="2" t="s">
        <v>385</v>
      </c>
      <c r="D134" s="5" t="s">
        <v>225</v>
      </c>
      <c r="E134" s="29" t="s">
        <v>163</v>
      </c>
      <c r="F134" s="29" t="s">
        <v>163</v>
      </c>
      <c r="G134" s="29" t="s">
        <v>163</v>
      </c>
      <c r="H134" s="29" t="s">
        <v>163</v>
      </c>
      <c r="I134" s="2"/>
      <c r="J134" s="2"/>
      <c r="K134" s="2"/>
      <c r="L134" s="2"/>
      <c r="M134" s="220"/>
      <c r="N134" s="2" t="s">
        <v>415</v>
      </c>
      <c r="O134" s="25" t="s">
        <v>657</v>
      </c>
      <c r="P134" s="198"/>
      <c r="Q134" s="198"/>
      <c r="R134" s="198"/>
      <c r="S134" s="198"/>
      <c r="T134" s="198"/>
      <c r="U134" s="198"/>
      <c r="V134" s="198"/>
      <c r="W134" s="198"/>
      <c r="X134" s="28"/>
      <c r="Y134" s="28"/>
      <c r="Z134" s="28"/>
      <c r="AA134" s="28"/>
      <c r="AB134" s="28"/>
      <c r="AC134" s="28"/>
      <c r="AD134" s="28"/>
      <c r="AE134" s="28"/>
    </row>
    <row r="135" spans="1:31" ht="15" thickBot="1" x14ac:dyDescent="0.35">
      <c r="A135" s="22"/>
      <c r="B135" s="23"/>
      <c r="C135" s="2" t="s">
        <v>386</v>
      </c>
      <c r="D135" s="5" t="s">
        <v>226</v>
      </c>
      <c r="E135" s="29" t="s">
        <v>163</v>
      </c>
      <c r="F135" s="29" t="s">
        <v>163</v>
      </c>
      <c r="G135" s="29" t="s">
        <v>163</v>
      </c>
      <c r="H135" s="29" t="s">
        <v>163</v>
      </c>
      <c r="I135" s="2"/>
      <c r="J135" s="2"/>
      <c r="K135" s="2"/>
      <c r="L135" s="2"/>
      <c r="M135" s="220"/>
      <c r="N135" s="2" t="s">
        <v>415</v>
      </c>
      <c r="O135" s="25" t="s">
        <v>661</v>
      </c>
      <c r="P135" s="198"/>
      <c r="Q135" s="198"/>
      <c r="R135" s="198"/>
      <c r="S135" s="198"/>
      <c r="T135" s="198"/>
      <c r="U135" s="198"/>
      <c r="V135" s="198"/>
      <c r="W135" s="198"/>
      <c r="X135" s="28"/>
      <c r="Y135" s="28"/>
      <c r="Z135" s="28"/>
      <c r="AA135" s="28"/>
      <c r="AB135" s="28"/>
      <c r="AC135" s="28"/>
      <c r="AD135" s="28"/>
      <c r="AE135" s="28"/>
    </row>
    <row r="136" spans="1:31" s="185" customFormat="1" ht="30" customHeight="1" thickBot="1" x14ac:dyDescent="0.35">
      <c r="A136" s="177"/>
      <c r="B136" s="178" t="s">
        <v>252</v>
      </c>
      <c r="C136" s="178"/>
      <c r="D136" s="260" t="s">
        <v>227</v>
      </c>
      <c r="E136" s="260"/>
      <c r="F136" s="260"/>
      <c r="G136" s="260"/>
      <c r="H136" s="260"/>
      <c r="I136" s="178"/>
      <c r="J136" s="178"/>
      <c r="K136" s="178"/>
      <c r="L136" s="178"/>
      <c r="M136" s="187" t="s">
        <v>485</v>
      </c>
      <c r="N136" s="180" t="s">
        <v>415</v>
      </c>
      <c r="O136" s="181" t="s">
        <v>621</v>
      </c>
      <c r="P136" s="182">
        <f>P137</f>
        <v>0</v>
      </c>
      <c r="Q136" s="182">
        <f t="shared" ref="Q136:W136" si="55">Q137</f>
        <v>0</v>
      </c>
      <c r="R136" s="182">
        <f t="shared" si="55"/>
        <v>0</v>
      </c>
      <c r="S136" s="182">
        <f t="shared" si="55"/>
        <v>0</v>
      </c>
      <c r="T136" s="182">
        <f t="shared" si="55"/>
        <v>0</v>
      </c>
      <c r="U136" s="182">
        <f t="shared" si="55"/>
        <v>0</v>
      </c>
      <c r="V136" s="182">
        <f t="shared" si="55"/>
        <v>0</v>
      </c>
      <c r="W136" s="182">
        <f t="shared" si="55"/>
        <v>0</v>
      </c>
      <c r="X136" s="184"/>
      <c r="Y136" s="184"/>
      <c r="Z136" s="184"/>
      <c r="AA136" s="184"/>
      <c r="AB136" s="184"/>
      <c r="AC136" s="184"/>
      <c r="AD136" s="184"/>
      <c r="AE136" s="184"/>
    </row>
    <row r="137" spans="1:31" ht="43.8" thickBot="1" x14ac:dyDescent="0.35">
      <c r="A137" s="22"/>
      <c r="B137" s="23"/>
      <c r="C137" s="2" t="s">
        <v>387</v>
      </c>
      <c r="D137" s="2" t="s">
        <v>228</v>
      </c>
      <c r="E137" s="29" t="s">
        <v>163</v>
      </c>
      <c r="F137" s="29" t="s">
        <v>163</v>
      </c>
      <c r="G137" s="29" t="s">
        <v>163</v>
      </c>
      <c r="H137" s="29" t="s">
        <v>163</v>
      </c>
      <c r="I137" s="2"/>
      <c r="J137" s="2"/>
      <c r="K137" s="2"/>
      <c r="L137" s="2"/>
      <c r="M137" s="220"/>
      <c r="N137" s="2" t="s">
        <v>415</v>
      </c>
      <c r="O137" s="25" t="s">
        <v>662</v>
      </c>
      <c r="P137" s="198"/>
      <c r="Q137" s="198"/>
      <c r="R137" s="198"/>
      <c r="S137" s="198"/>
      <c r="T137" s="198"/>
      <c r="U137" s="198"/>
      <c r="V137" s="198"/>
      <c r="W137" s="198"/>
      <c r="X137" s="28"/>
      <c r="Y137" s="28"/>
      <c r="Z137" s="28"/>
      <c r="AA137" s="28"/>
      <c r="AB137" s="28"/>
      <c r="AC137" s="28"/>
      <c r="AD137" s="28"/>
      <c r="AE137" s="28"/>
    </row>
    <row r="138" spans="1:31" s="185" customFormat="1" ht="48" customHeight="1" thickBot="1" x14ac:dyDescent="0.35">
      <c r="A138" s="177"/>
      <c r="B138" s="179" t="s">
        <v>253</v>
      </c>
      <c r="C138" s="178"/>
      <c r="D138" s="260" t="s">
        <v>229</v>
      </c>
      <c r="E138" s="260"/>
      <c r="F138" s="260"/>
      <c r="G138" s="260"/>
      <c r="H138" s="260"/>
      <c r="I138" s="178"/>
      <c r="J138" s="178"/>
      <c r="K138" s="178"/>
      <c r="L138" s="178"/>
      <c r="M138" s="187" t="s">
        <v>486</v>
      </c>
      <c r="N138" s="180" t="s">
        <v>415</v>
      </c>
      <c r="O138" s="181" t="s">
        <v>622</v>
      </c>
      <c r="P138" s="182">
        <f>P139+P140+P141</f>
        <v>3500</v>
      </c>
      <c r="Q138" s="182">
        <f t="shared" ref="Q138:W138" si="56">Q139+Q140+Q141</f>
        <v>3000</v>
      </c>
      <c r="R138" s="182">
        <f t="shared" si="56"/>
        <v>3530</v>
      </c>
      <c r="S138" s="182">
        <f t="shared" si="56"/>
        <v>3020</v>
      </c>
      <c r="T138" s="182">
        <f t="shared" si="56"/>
        <v>3560.6000000000004</v>
      </c>
      <c r="U138" s="182">
        <f t="shared" si="56"/>
        <v>3040.4</v>
      </c>
      <c r="V138" s="182">
        <f t="shared" si="56"/>
        <v>3591.8119999999999</v>
      </c>
      <c r="W138" s="182">
        <f t="shared" si="56"/>
        <v>3061.2080000000001</v>
      </c>
      <c r="X138" s="184"/>
      <c r="Y138" s="184"/>
      <c r="Z138" s="184"/>
      <c r="AA138" s="184"/>
      <c r="AB138" s="184"/>
      <c r="AC138" s="184"/>
      <c r="AD138" s="184"/>
      <c r="AE138" s="184"/>
    </row>
    <row r="139" spans="1:31" ht="31.2" customHeight="1" thickBot="1" x14ac:dyDescent="0.35">
      <c r="A139" s="22"/>
      <c r="B139" s="83"/>
      <c r="C139" s="2" t="s">
        <v>388</v>
      </c>
      <c r="D139" s="2" t="s">
        <v>230</v>
      </c>
      <c r="E139" s="232"/>
      <c r="F139" s="233"/>
      <c r="G139" s="233"/>
      <c r="H139" s="233"/>
      <c r="I139" s="176"/>
      <c r="J139" s="176"/>
      <c r="K139" s="176"/>
      <c r="L139" s="176"/>
      <c r="M139" s="220" t="s">
        <v>488</v>
      </c>
      <c r="N139" s="2" t="s">
        <v>415</v>
      </c>
      <c r="O139" s="25" t="s">
        <v>658</v>
      </c>
      <c r="P139" s="26">
        <v>2000</v>
      </c>
      <c r="Q139" s="26">
        <v>2000</v>
      </c>
      <c r="R139" s="26">
        <v>2000</v>
      </c>
      <c r="S139" s="26">
        <v>2000</v>
      </c>
      <c r="T139" s="26">
        <v>2000</v>
      </c>
      <c r="U139" s="26">
        <v>2000</v>
      </c>
      <c r="V139" s="26">
        <v>2000</v>
      </c>
      <c r="W139" s="26">
        <v>2000</v>
      </c>
      <c r="X139" s="28"/>
      <c r="Y139" s="28"/>
      <c r="Z139" s="28"/>
      <c r="AA139" s="28"/>
      <c r="AB139" s="28"/>
      <c r="AC139" s="28"/>
      <c r="AD139" s="28"/>
      <c r="AE139" s="28"/>
    </row>
    <row r="140" spans="1:31" ht="31.2" customHeight="1" thickBot="1" x14ac:dyDescent="0.35">
      <c r="A140" s="22"/>
      <c r="B140" s="83"/>
      <c r="C140" s="2" t="s">
        <v>389</v>
      </c>
      <c r="D140" s="2" t="s">
        <v>231</v>
      </c>
      <c r="E140" s="5" t="s">
        <v>163</v>
      </c>
      <c r="F140" s="5" t="s">
        <v>163</v>
      </c>
      <c r="G140" s="5" t="s">
        <v>163</v>
      </c>
      <c r="H140" s="5" t="s">
        <v>163</v>
      </c>
      <c r="I140" s="176"/>
      <c r="J140" s="176"/>
      <c r="K140" s="176"/>
      <c r="L140" s="176"/>
      <c r="M140" s="220" t="s">
        <v>487</v>
      </c>
      <c r="N140" s="2" t="s">
        <v>415</v>
      </c>
      <c r="O140" s="25" t="s">
        <v>659</v>
      </c>
      <c r="P140" s="26">
        <v>1500</v>
      </c>
      <c r="Q140" s="208">
        <v>1000</v>
      </c>
      <c r="R140" s="27">
        <f t="shared" ref="R140:R201" si="57">P140*1.02</f>
        <v>1530</v>
      </c>
      <c r="S140" s="208">
        <f>Q140*1.02</f>
        <v>1020</v>
      </c>
      <c r="T140" s="208">
        <f>R140*1.02</f>
        <v>1560.6000000000001</v>
      </c>
      <c r="U140" s="208">
        <f>S140*1.02</f>
        <v>1040.4000000000001</v>
      </c>
      <c r="V140" s="208">
        <f>T140*1.02</f>
        <v>1591.8120000000001</v>
      </c>
      <c r="W140" s="208">
        <f>U140*1.02</f>
        <v>1061.2080000000001</v>
      </c>
      <c r="X140" s="28"/>
      <c r="Y140" s="28"/>
      <c r="Z140" s="28"/>
      <c r="AA140" s="28"/>
      <c r="AB140" s="28"/>
      <c r="AC140" s="28"/>
      <c r="AD140" s="28"/>
      <c r="AE140" s="28"/>
    </row>
    <row r="141" spans="1:31" ht="31.2" customHeight="1" thickBot="1" x14ac:dyDescent="0.35">
      <c r="A141" s="22"/>
      <c r="B141" s="83"/>
      <c r="C141" s="2" t="s">
        <v>390</v>
      </c>
      <c r="D141" s="2" t="s">
        <v>232</v>
      </c>
      <c r="E141" s="5" t="s">
        <v>163</v>
      </c>
      <c r="F141" s="5" t="s">
        <v>163</v>
      </c>
      <c r="G141" s="5" t="s">
        <v>163</v>
      </c>
      <c r="H141" s="5" t="s">
        <v>163</v>
      </c>
      <c r="I141" s="176"/>
      <c r="J141" s="176"/>
      <c r="K141" s="176"/>
      <c r="L141" s="176"/>
      <c r="M141" s="220"/>
      <c r="N141" s="2" t="s">
        <v>415</v>
      </c>
      <c r="O141" s="25" t="s">
        <v>660</v>
      </c>
      <c r="P141" s="198"/>
      <c r="Q141" s="198"/>
      <c r="R141" s="198"/>
      <c r="S141" s="198"/>
      <c r="T141" s="198"/>
      <c r="U141" s="198"/>
      <c r="V141" s="198"/>
      <c r="W141" s="198"/>
      <c r="X141" s="28"/>
      <c r="Y141" s="28"/>
      <c r="Z141" s="28"/>
      <c r="AA141" s="28"/>
      <c r="AB141" s="28"/>
      <c r="AC141" s="28"/>
      <c r="AD141" s="28"/>
      <c r="AE141" s="28"/>
    </row>
    <row r="142" spans="1:31" s="185" customFormat="1" ht="30" customHeight="1" thickBot="1" x14ac:dyDescent="0.35">
      <c r="A142" s="177"/>
      <c r="B142" s="179" t="s">
        <v>254</v>
      </c>
      <c r="C142" s="178"/>
      <c r="D142" s="260" t="s">
        <v>233</v>
      </c>
      <c r="E142" s="260"/>
      <c r="F142" s="260"/>
      <c r="G142" s="260"/>
      <c r="H142" s="260"/>
      <c r="I142" s="178"/>
      <c r="J142" s="178"/>
      <c r="K142" s="178"/>
      <c r="L142" s="178"/>
      <c r="M142" s="187"/>
      <c r="N142" s="180" t="s">
        <v>415</v>
      </c>
      <c r="O142" s="181" t="s">
        <v>623</v>
      </c>
      <c r="P142" s="182">
        <f>P143+P144</f>
        <v>0</v>
      </c>
      <c r="Q142" s="182">
        <f t="shared" ref="Q142:W142" si="58">Q143+Q144</f>
        <v>0</v>
      </c>
      <c r="R142" s="182">
        <f t="shared" si="58"/>
        <v>2000</v>
      </c>
      <c r="S142" s="182">
        <f t="shared" si="58"/>
        <v>2000</v>
      </c>
      <c r="T142" s="182">
        <f t="shared" si="58"/>
        <v>2000</v>
      </c>
      <c r="U142" s="182">
        <f t="shared" si="58"/>
        <v>2000</v>
      </c>
      <c r="V142" s="182">
        <f t="shared" si="58"/>
        <v>2000</v>
      </c>
      <c r="W142" s="182">
        <f t="shared" si="58"/>
        <v>2000</v>
      </c>
      <c r="X142" s="184"/>
      <c r="Y142" s="184"/>
      <c r="Z142" s="184"/>
      <c r="AA142" s="184"/>
      <c r="AB142" s="184"/>
      <c r="AC142" s="184"/>
      <c r="AD142" s="184"/>
      <c r="AE142" s="184"/>
    </row>
    <row r="143" spans="1:31" ht="31.2" customHeight="1" thickBot="1" x14ac:dyDescent="0.35">
      <c r="A143" s="22"/>
      <c r="B143" s="83"/>
      <c r="C143" s="2" t="s">
        <v>391</v>
      </c>
      <c r="D143" s="175" t="s">
        <v>235</v>
      </c>
      <c r="E143" s="5" t="s">
        <v>489</v>
      </c>
      <c r="F143" s="5" t="s">
        <v>489</v>
      </c>
      <c r="G143" s="5" t="s">
        <v>489</v>
      </c>
      <c r="H143" s="5" t="s">
        <v>489</v>
      </c>
      <c r="I143" s="176"/>
      <c r="J143" s="176"/>
      <c r="K143" s="176"/>
      <c r="L143" s="176"/>
      <c r="M143" s="220" t="s">
        <v>490</v>
      </c>
      <c r="N143" s="2" t="s">
        <v>415</v>
      </c>
      <c r="O143" s="25" t="s">
        <v>663</v>
      </c>
      <c r="P143" s="198"/>
      <c r="Q143" s="198"/>
      <c r="R143" s="26">
        <v>2000</v>
      </c>
      <c r="S143" s="26">
        <v>2000</v>
      </c>
      <c r="T143" s="26">
        <v>2000</v>
      </c>
      <c r="U143" s="26">
        <v>2000</v>
      </c>
      <c r="V143" s="26">
        <v>2000</v>
      </c>
      <c r="W143" s="26">
        <v>2000</v>
      </c>
      <c r="X143" s="28"/>
      <c r="Y143" s="28"/>
      <c r="Z143" s="28"/>
      <c r="AA143" s="28"/>
      <c r="AB143" s="28"/>
      <c r="AC143" s="28"/>
      <c r="AD143" s="28"/>
      <c r="AE143" s="28"/>
    </row>
    <row r="144" spans="1:31" ht="31.2" customHeight="1" thickBot="1" x14ac:dyDescent="0.35">
      <c r="A144" s="22"/>
      <c r="B144" s="83"/>
      <c r="C144" s="2" t="s">
        <v>392</v>
      </c>
      <c r="D144" s="175" t="s">
        <v>236</v>
      </c>
      <c r="E144" s="5" t="s">
        <v>163</v>
      </c>
      <c r="F144" s="5" t="s">
        <v>163</v>
      </c>
      <c r="G144" s="5" t="s">
        <v>163</v>
      </c>
      <c r="H144" s="5" t="s">
        <v>163</v>
      </c>
      <c r="I144" s="176"/>
      <c r="J144" s="176"/>
      <c r="K144" s="176"/>
      <c r="L144" s="176"/>
      <c r="M144" s="220" t="s">
        <v>491</v>
      </c>
      <c r="N144" s="2" t="s">
        <v>415</v>
      </c>
      <c r="O144" s="25" t="s">
        <v>664</v>
      </c>
      <c r="P144" s="198"/>
      <c r="Q144" s="198"/>
      <c r="R144" s="198"/>
      <c r="S144" s="198"/>
      <c r="T144" s="198"/>
      <c r="U144" s="198"/>
      <c r="V144" s="198"/>
      <c r="W144" s="198"/>
      <c r="X144" s="28"/>
      <c r="Y144" s="28"/>
      <c r="Z144" s="28"/>
      <c r="AA144" s="28"/>
      <c r="AB144" s="28"/>
      <c r="AC144" s="28"/>
      <c r="AD144" s="28"/>
      <c r="AE144" s="28"/>
    </row>
    <row r="145" spans="1:31" s="185" customFormat="1" ht="30" customHeight="1" thickBot="1" x14ac:dyDescent="0.35">
      <c r="A145" s="177"/>
      <c r="B145" s="179" t="s">
        <v>255</v>
      </c>
      <c r="C145" s="178"/>
      <c r="D145" s="260" t="s">
        <v>234</v>
      </c>
      <c r="E145" s="260"/>
      <c r="F145" s="260"/>
      <c r="G145" s="260"/>
      <c r="H145" s="260"/>
      <c r="I145" s="178"/>
      <c r="J145" s="178"/>
      <c r="K145" s="178"/>
      <c r="L145" s="178"/>
      <c r="M145" s="187" t="s">
        <v>492</v>
      </c>
      <c r="N145" s="180" t="s">
        <v>415</v>
      </c>
      <c r="O145" s="181" t="s">
        <v>624</v>
      </c>
      <c r="P145" s="182">
        <f>P146+P147</f>
        <v>1000</v>
      </c>
      <c r="Q145" s="182">
        <f>Q146+Q147</f>
        <v>0</v>
      </c>
      <c r="R145" s="182">
        <f t="shared" si="57"/>
        <v>1020</v>
      </c>
      <c r="S145" s="183">
        <f t="shared" ref="S145:S201" si="59">Q145*1.02</f>
        <v>0</v>
      </c>
      <c r="T145" s="182">
        <f t="shared" ref="T145:T201" si="60">R145*1.02</f>
        <v>1040.4000000000001</v>
      </c>
      <c r="U145" s="183">
        <f t="shared" ref="U145:U201" si="61">S145*1.02</f>
        <v>0</v>
      </c>
      <c r="V145" s="182">
        <f t="shared" ref="V145:V201" si="62">T145*1.02</f>
        <v>1061.2080000000001</v>
      </c>
      <c r="W145" s="183">
        <f t="shared" ref="W145:W201" si="63">U145*1.02</f>
        <v>0</v>
      </c>
      <c r="X145" s="184"/>
      <c r="Y145" s="184"/>
      <c r="Z145" s="184"/>
      <c r="AA145" s="184"/>
      <c r="AB145" s="184"/>
      <c r="AC145" s="184"/>
      <c r="AD145" s="184"/>
      <c r="AE145" s="184"/>
    </row>
    <row r="146" spans="1:31" ht="31.2" customHeight="1" thickBot="1" x14ac:dyDescent="0.35">
      <c r="A146" s="22"/>
      <c r="B146" s="83"/>
      <c r="C146" s="2" t="s">
        <v>393</v>
      </c>
      <c r="D146" s="175" t="s">
        <v>237</v>
      </c>
      <c r="E146" s="5" t="s">
        <v>404</v>
      </c>
      <c r="F146" s="233"/>
      <c r="G146" s="5" t="s">
        <v>404</v>
      </c>
      <c r="H146" s="233"/>
      <c r="I146" s="176"/>
      <c r="J146" s="176"/>
      <c r="K146" s="176"/>
      <c r="L146" s="176"/>
      <c r="M146" s="220"/>
      <c r="N146" s="2" t="s">
        <v>415</v>
      </c>
      <c r="O146" s="25" t="s">
        <v>665</v>
      </c>
      <c r="P146" s="26">
        <v>1000</v>
      </c>
      <c r="Q146" s="198"/>
      <c r="R146" s="209"/>
      <c r="S146" s="209"/>
      <c r="T146" s="26">
        <v>1000</v>
      </c>
      <c r="U146" s="198"/>
      <c r="V146" s="209"/>
      <c r="W146" s="209"/>
      <c r="X146" s="28"/>
      <c r="Y146" s="28"/>
      <c r="Z146" s="28"/>
      <c r="AA146" s="28"/>
      <c r="AB146" s="28"/>
      <c r="AC146" s="28"/>
      <c r="AD146" s="28"/>
      <c r="AE146" s="28"/>
    </row>
    <row r="147" spans="1:31" ht="31.2" customHeight="1" thickBot="1" x14ac:dyDescent="0.35">
      <c r="A147" s="22"/>
      <c r="B147" s="83"/>
      <c r="C147" s="2" t="s">
        <v>394</v>
      </c>
      <c r="D147" s="175" t="s">
        <v>238</v>
      </c>
      <c r="E147" s="232"/>
      <c r="F147" s="5" t="s">
        <v>404</v>
      </c>
      <c r="G147" s="233"/>
      <c r="H147" s="5" t="s">
        <v>404</v>
      </c>
      <c r="I147" s="176"/>
      <c r="J147" s="176"/>
      <c r="K147" s="176"/>
      <c r="L147" s="176"/>
      <c r="M147" s="220"/>
      <c r="N147" s="2" t="s">
        <v>415</v>
      </c>
      <c r="O147" s="25" t="s">
        <v>666</v>
      </c>
      <c r="P147" s="198"/>
      <c r="Q147" s="198"/>
      <c r="R147" s="27">
        <v>1000</v>
      </c>
      <c r="S147" s="209"/>
      <c r="T147" s="198"/>
      <c r="U147" s="198"/>
      <c r="V147" s="27">
        <v>1000</v>
      </c>
      <c r="W147" s="209"/>
      <c r="X147" s="28"/>
      <c r="Y147" s="28"/>
      <c r="Z147" s="28"/>
      <c r="AA147" s="28"/>
      <c r="AB147" s="28"/>
      <c r="AC147" s="28"/>
      <c r="AD147" s="28"/>
      <c r="AE147" s="28"/>
    </row>
    <row r="148" spans="1:31" s="185" customFormat="1" ht="30" customHeight="1" thickBot="1" x14ac:dyDescent="0.35">
      <c r="A148" s="177"/>
      <c r="B148" s="178" t="s">
        <v>256</v>
      </c>
      <c r="C148" s="178"/>
      <c r="D148" s="301" t="s">
        <v>239</v>
      </c>
      <c r="E148" s="302"/>
      <c r="F148" s="302"/>
      <c r="G148" s="302"/>
      <c r="H148" s="303"/>
      <c r="I148" s="178"/>
      <c r="J148" s="178"/>
      <c r="K148" s="178"/>
      <c r="L148" s="178"/>
      <c r="M148" s="187"/>
      <c r="N148" s="180" t="s">
        <v>415</v>
      </c>
      <c r="O148" s="181" t="s">
        <v>668</v>
      </c>
      <c r="P148" s="182">
        <f>P149+P150</f>
        <v>0</v>
      </c>
      <c r="Q148" s="182">
        <f t="shared" ref="Q148:W148" si="64">Q149+Q150</f>
        <v>0</v>
      </c>
      <c r="R148" s="182">
        <f t="shared" si="64"/>
        <v>0</v>
      </c>
      <c r="S148" s="182">
        <f t="shared" si="64"/>
        <v>0</v>
      </c>
      <c r="T148" s="182">
        <f t="shared" si="64"/>
        <v>0</v>
      </c>
      <c r="U148" s="182">
        <f t="shared" si="64"/>
        <v>0</v>
      </c>
      <c r="V148" s="182">
        <f t="shared" si="64"/>
        <v>0</v>
      </c>
      <c r="W148" s="182">
        <f t="shared" si="64"/>
        <v>0</v>
      </c>
      <c r="X148" s="184"/>
      <c r="Y148" s="184"/>
      <c r="Z148" s="184"/>
      <c r="AA148" s="184"/>
      <c r="AB148" s="184"/>
      <c r="AC148" s="184"/>
      <c r="AD148" s="184"/>
      <c r="AE148" s="184"/>
    </row>
    <row r="149" spans="1:31" ht="31.2" customHeight="1" thickBot="1" x14ac:dyDescent="0.35">
      <c r="A149" s="22"/>
      <c r="B149" s="83"/>
      <c r="C149" s="2" t="s">
        <v>501</v>
      </c>
      <c r="D149" s="175" t="s">
        <v>240</v>
      </c>
      <c r="E149" s="5" t="s">
        <v>163</v>
      </c>
      <c r="F149" s="5" t="s">
        <v>163</v>
      </c>
      <c r="G149" s="5" t="s">
        <v>163</v>
      </c>
      <c r="H149" s="5" t="s">
        <v>163</v>
      </c>
      <c r="I149" s="176"/>
      <c r="J149" s="176"/>
      <c r="K149" s="176"/>
      <c r="L149" s="176"/>
      <c r="M149" s="220" t="s">
        <v>493</v>
      </c>
      <c r="N149" s="2" t="s">
        <v>415</v>
      </c>
      <c r="O149" s="25" t="s">
        <v>667</v>
      </c>
      <c r="P149" s="198"/>
      <c r="Q149" s="198"/>
      <c r="R149" s="198"/>
      <c r="S149" s="198"/>
      <c r="T149" s="198"/>
      <c r="U149" s="198"/>
      <c r="V149" s="198"/>
      <c r="W149" s="198"/>
      <c r="X149" s="28"/>
      <c r="Y149" s="28"/>
      <c r="Z149" s="28"/>
      <c r="AA149" s="28"/>
      <c r="AB149" s="28"/>
      <c r="AC149" s="28"/>
      <c r="AD149" s="28"/>
      <c r="AE149" s="28"/>
    </row>
    <row r="150" spans="1:31" ht="31.8" customHeight="1" thickBot="1" x14ac:dyDescent="0.35">
      <c r="A150" s="22"/>
      <c r="B150" s="83"/>
      <c r="C150" s="2" t="s">
        <v>502</v>
      </c>
      <c r="D150" s="175" t="s">
        <v>241</v>
      </c>
      <c r="E150" s="5" t="s">
        <v>163</v>
      </c>
      <c r="F150" s="5" t="s">
        <v>163</v>
      </c>
      <c r="G150" s="5" t="s">
        <v>163</v>
      </c>
      <c r="H150" s="5" t="s">
        <v>163</v>
      </c>
      <c r="I150" s="176"/>
      <c r="J150" s="176"/>
      <c r="K150" s="176"/>
      <c r="L150" s="176"/>
      <c r="M150" s="220"/>
      <c r="N150" s="2" t="s">
        <v>415</v>
      </c>
      <c r="O150" s="25" t="s">
        <v>669</v>
      </c>
      <c r="P150" s="198"/>
      <c r="Q150" s="198"/>
      <c r="R150" s="198"/>
      <c r="S150" s="198"/>
      <c r="T150" s="198"/>
      <c r="U150" s="198"/>
      <c r="V150" s="198"/>
      <c r="W150" s="198"/>
      <c r="X150" s="28"/>
      <c r="Y150" s="28"/>
      <c r="Z150" s="28"/>
      <c r="AA150" s="28"/>
      <c r="AB150" s="28"/>
      <c r="AC150" s="28"/>
      <c r="AD150" s="28"/>
      <c r="AE150" s="28"/>
    </row>
    <row r="151" spans="1:31" s="185" customFormat="1" ht="30" customHeight="1" thickBot="1" x14ac:dyDescent="0.35">
      <c r="A151" s="177"/>
      <c r="B151" s="178" t="s">
        <v>257</v>
      </c>
      <c r="C151" s="178"/>
      <c r="D151" s="301" t="s">
        <v>242</v>
      </c>
      <c r="E151" s="302"/>
      <c r="F151" s="302"/>
      <c r="G151" s="302"/>
      <c r="H151" s="303"/>
      <c r="I151" s="178"/>
      <c r="J151" s="178"/>
      <c r="K151" s="178"/>
      <c r="L151" s="178"/>
      <c r="M151" s="187" t="s">
        <v>494</v>
      </c>
      <c r="N151" s="180" t="s">
        <v>415</v>
      </c>
      <c r="O151" s="181" t="s">
        <v>670</v>
      </c>
      <c r="P151" s="182">
        <f>P152</f>
        <v>0</v>
      </c>
      <c r="Q151" s="182">
        <f t="shared" ref="Q151:W151" si="65">Q152</f>
        <v>0</v>
      </c>
      <c r="R151" s="182">
        <f t="shared" si="65"/>
        <v>0</v>
      </c>
      <c r="S151" s="182">
        <f t="shared" si="65"/>
        <v>0</v>
      </c>
      <c r="T151" s="182">
        <f t="shared" si="65"/>
        <v>0</v>
      </c>
      <c r="U151" s="182">
        <f t="shared" si="65"/>
        <v>0</v>
      </c>
      <c r="V151" s="182">
        <f t="shared" si="65"/>
        <v>0</v>
      </c>
      <c r="W151" s="182">
        <f t="shared" si="65"/>
        <v>0</v>
      </c>
      <c r="X151" s="184"/>
      <c r="Y151" s="184"/>
      <c r="Z151" s="184"/>
      <c r="AA151" s="184"/>
      <c r="AB151" s="184"/>
      <c r="AC151" s="184"/>
      <c r="AD151" s="184"/>
      <c r="AE151" s="184"/>
    </row>
    <row r="152" spans="1:31" ht="31.2" customHeight="1" thickBot="1" x14ac:dyDescent="0.35">
      <c r="A152" s="22"/>
      <c r="B152" s="83"/>
      <c r="C152" s="2" t="s">
        <v>503</v>
      </c>
      <c r="D152" s="175" t="s">
        <v>314</v>
      </c>
      <c r="E152" s="5" t="s">
        <v>163</v>
      </c>
      <c r="F152" s="5" t="s">
        <v>163</v>
      </c>
      <c r="G152" s="5" t="s">
        <v>163</v>
      </c>
      <c r="H152" s="5" t="s">
        <v>163</v>
      </c>
      <c r="I152" s="176"/>
      <c r="J152" s="176"/>
      <c r="K152" s="176"/>
      <c r="L152" s="176"/>
      <c r="M152" s="220"/>
      <c r="N152" s="2" t="s">
        <v>415</v>
      </c>
      <c r="O152" s="25" t="s">
        <v>671</v>
      </c>
      <c r="P152" s="198"/>
      <c r="Q152" s="198"/>
      <c r="R152" s="198"/>
      <c r="S152" s="198"/>
      <c r="T152" s="198"/>
      <c r="U152" s="198"/>
      <c r="V152" s="198"/>
      <c r="W152" s="198"/>
      <c r="X152" s="28"/>
      <c r="Y152" s="28"/>
      <c r="Z152" s="28"/>
      <c r="AA152" s="28"/>
      <c r="AB152" s="28"/>
      <c r="AC152" s="28"/>
      <c r="AD152" s="28"/>
      <c r="AE152" s="28"/>
    </row>
    <row r="153" spans="1:31" s="133" customFormat="1" ht="26.4" customHeight="1" thickBot="1" x14ac:dyDescent="0.35">
      <c r="A153" s="127" t="s">
        <v>260</v>
      </c>
      <c r="B153" s="128"/>
      <c r="C153" s="128"/>
      <c r="D153" s="304" t="s">
        <v>351</v>
      </c>
      <c r="E153" s="305"/>
      <c r="F153" s="305"/>
      <c r="G153" s="305"/>
      <c r="H153" s="306"/>
      <c r="I153" s="134"/>
      <c r="J153" s="134"/>
      <c r="K153" s="134"/>
      <c r="L153" s="134"/>
      <c r="M153" s="219"/>
      <c r="N153" s="130"/>
      <c r="O153" s="131" t="s">
        <v>672</v>
      </c>
      <c r="P153" s="132">
        <f>P154</f>
        <v>3000</v>
      </c>
      <c r="Q153" s="132">
        <f t="shared" ref="Q153:W153" si="66">Q154</f>
        <v>3000</v>
      </c>
      <c r="R153" s="132">
        <f t="shared" si="66"/>
        <v>3000</v>
      </c>
      <c r="S153" s="132">
        <f t="shared" si="66"/>
        <v>3000</v>
      </c>
      <c r="T153" s="132">
        <f t="shared" si="66"/>
        <v>3000</v>
      </c>
      <c r="U153" s="132">
        <f t="shared" si="66"/>
        <v>3000</v>
      </c>
      <c r="V153" s="132">
        <f t="shared" si="66"/>
        <v>3000</v>
      </c>
      <c r="W153" s="132">
        <f t="shared" si="66"/>
        <v>3000</v>
      </c>
      <c r="X153" s="132"/>
      <c r="Y153" s="132"/>
      <c r="Z153" s="132"/>
      <c r="AA153" s="132"/>
      <c r="AB153" s="132"/>
      <c r="AC153" s="135"/>
      <c r="AD153" s="135"/>
      <c r="AE153" s="135"/>
    </row>
    <row r="154" spans="1:31" s="190" customFormat="1" ht="33" customHeight="1" thickBot="1" x14ac:dyDescent="0.35">
      <c r="A154" s="186"/>
      <c r="B154" s="179" t="s">
        <v>378</v>
      </c>
      <c r="C154" s="179"/>
      <c r="D154" s="260" t="s">
        <v>368</v>
      </c>
      <c r="E154" s="260"/>
      <c r="F154" s="260"/>
      <c r="G154" s="260"/>
      <c r="H154" s="260"/>
      <c r="I154" s="179"/>
      <c r="J154" s="179"/>
      <c r="K154" s="179"/>
      <c r="L154" s="179"/>
      <c r="M154" s="187" t="s">
        <v>495</v>
      </c>
      <c r="N154" s="180" t="s">
        <v>166</v>
      </c>
      <c r="O154" s="181" t="s">
        <v>673</v>
      </c>
      <c r="P154" s="182">
        <f>SUM(P155:P157)</f>
        <v>3000</v>
      </c>
      <c r="Q154" s="182">
        <f t="shared" ref="Q154:W154" si="67">SUM(Q155:Q157)</f>
        <v>3000</v>
      </c>
      <c r="R154" s="182">
        <f t="shared" si="67"/>
        <v>3000</v>
      </c>
      <c r="S154" s="182">
        <f t="shared" si="67"/>
        <v>3000</v>
      </c>
      <c r="T154" s="182">
        <f t="shared" si="67"/>
        <v>3000</v>
      </c>
      <c r="U154" s="182">
        <f t="shared" si="67"/>
        <v>3000</v>
      </c>
      <c r="V154" s="182">
        <f t="shared" si="67"/>
        <v>3000</v>
      </c>
      <c r="W154" s="182">
        <f t="shared" si="67"/>
        <v>3000</v>
      </c>
      <c r="X154" s="188"/>
      <c r="Y154" s="188"/>
      <c r="Z154" s="188"/>
      <c r="AA154" s="188"/>
      <c r="AB154" s="188"/>
      <c r="AC154" s="189"/>
      <c r="AD154" s="189"/>
      <c r="AE154" s="189"/>
    </row>
    <row r="155" spans="1:31" ht="33.6" customHeight="1" thickBot="1" x14ac:dyDescent="0.35">
      <c r="A155" s="22"/>
      <c r="B155" s="23"/>
      <c r="C155" s="2" t="s">
        <v>504</v>
      </c>
      <c r="D155" s="2" t="s">
        <v>369</v>
      </c>
      <c r="E155" s="2" t="s">
        <v>163</v>
      </c>
      <c r="F155" s="2" t="s">
        <v>163</v>
      </c>
      <c r="G155" s="2" t="s">
        <v>163</v>
      </c>
      <c r="H155" s="2" t="s">
        <v>163</v>
      </c>
      <c r="I155" s="2"/>
      <c r="J155" s="2"/>
      <c r="K155" s="2"/>
      <c r="L155" s="2"/>
      <c r="M155" s="222" t="s">
        <v>463</v>
      </c>
      <c r="N155" s="2" t="s">
        <v>166</v>
      </c>
      <c r="O155" s="25" t="s">
        <v>674</v>
      </c>
      <c r="P155" s="198"/>
      <c r="Q155" s="198"/>
      <c r="R155" s="198"/>
      <c r="S155" s="198"/>
      <c r="T155" s="198"/>
      <c r="U155" s="198"/>
      <c r="V155" s="198"/>
      <c r="W155" s="198"/>
      <c r="X155" s="28"/>
      <c r="Y155" s="28"/>
      <c r="Z155" s="28"/>
      <c r="AA155" s="28"/>
      <c r="AB155" s="28"/>
      <c r="AC155" s="28"/>
      <c r="AD155" s="28"/>
      <c r="AE155" s="28"/>
    </row>
    <row r="156" spans="1:31" ht="33.6" customHeight="1" thickBot="1" x14ac:dyDescent="0.35">
      <c r="A156" s="22"/>
      <c r="B156" s="23"/>
      <c r="C156" s="2" t="s">
        <v>505</v>
      </c>
      <c r="D156" s="2" t="s">
        <v>375</v>
      </c>
      <c r="E156" s="2" t="s">
        <v>163</v>
      </c>
      <c r="F156" s="2" t="s">
        <v>163</v>
      </c>
      <c r="G156" s="2" t="s">
        <v>163</v>
      </c>
      <c r="H156" s="2" t="s">
        <v>163</v>
      </c>
      <c r="I156" s="2"/>
      <c r="J156" s="2"/>
      <c r="K156" s="2"/>
      <c r="L156" s="2"/>
      <c r="M156" s="222" t="s">
        <v>496</v>
      </c>
      <c r="N156" s="2" t="s">
        <v>166</v>
      </c>
      <c r="O156" s="25" t="s">
        <v>675</v>
      </c>
      <c r="P156" s="208">
        <v>3000</v>
      </c>
      <c r="Q156" s="208">
        <v>3000</v>
      </c>
      <c r="R156" s="208">
        <v>3000</v>
      </c>
      <c r="S156" s="208">
        <v>3000</v>
      </c>
      <c r="T156" s="208">
        <v>3000</v>
      </c>
      <c r="U156" s="208">
        <v>3000</v>
      </c>
      <c r="V156" s="208">
        <v>3000</v>
      </c>
      <c r="W156" s="208">
        <v>3000</v>
      </c>
      <c r="X156" s="28"/>
      <c r="Y156" s="28"/>
      <c r="Z156" s="28"/>
      <c r="AA156" s="28"/>
      <c r="AB156" s="28"/>
      <c r="AC156" s="28"/>
      <c r="AD156" s="28"/>
      <c r="AE156" s="28"/>
    </row>
    <row r="157" spans="1:31" ht="33.6" customHeight="1" thickBot="1" x14ac:dyDescent="0.35">
      <c r="A157" s="22"/>
      <c r="B157" s="23"/>
      <c r="C157" s="2" t="s">
        <v>632</v>
      </c>
      <c r="D157" s="2" t="s">
        <v>373</v>
      </c>
      <c r="E157" s="33"/>
      <c r="F157" s="2" t="s">
        <v>164</v>
      </c>
      <c r="G157" s="2" t="s">
        <v>164</v>
      </c>
      <c r="H157" s="2" t="s">
        <v>164</v>
      </c>
      <c r="I157" s="2"/>
      <c r="J157" s="2"/>
      <c r="K157" s="2"/>
      <c r="L157" s="2"/>
      <c r="M157" s="222"/>
      <c r="N157" s="2" t="s">
        <v>166</v>
      </c>
      <c r="O157" s="25" t="s">
        <v>676</v>
      </c>
      <c r="P157" s="198"/>
      <c r="Q157" s="198"/>
      <c r="R157" s="198"/>
      <c r="S157" s="198"/>
      <c r="T157" s="198"/>
      <c r="U157" s="198"/>
      <c r="V157" s="198"/>
      <c r="W157" s="198"/>
      <c r="X157" s="28"/>
      <c r="Y157" s="28"/>
      <c r="Z157" s="28"/>
      <c r="AA157" s="28"/>
      <c r="AB157" s="28"/>
      <c r="AC157" s="28"/>
      <c r="AD157" s="28"/>
      <c r="AE157" s="28"/>
    </row>
    <row r="158" spans="1:31" s="133" customFormat="1" ht="26.4" customHeight="1" thickBot="1" x14ac:dyDescent="0.35">
      <c r="A158" s="127" t="s">
        <v>261</v>
      </c>
      <c r="B158" s="128"/>
      <c r="C158" s="128"/>
      <c r="D158" s="304" t="s">
        <v>315</v>
      </c>
      <c r="E158" s="305"/>
      <c r="F158" s="305"/>
      <c r="G158" s="305"/>
      <c r="H158" s="306"/>
      <c r="I158" s="134"/>
      <c r="J158" s="134"/>
      <c r="K158" s="134"/>
      <c r="L158" s="134"/>
      <c r="M158" s="219"/>
      <c r="N158" s="130"/>
      <c r="O158" s="131" t="s">
        <v>677</v>
      </c>
      <c r="P158" s="132">
        <f>P159+P161</f>
        <v>0</v>
      </c>
      <c r="Q158" s="132">
        <f>Q159+Q161</f>
        <v>0</v>
      </c>
      <c r="R158" s="132">
        <f t="shared" si="57"/>
        <v>0</v>
      </c>
      <c r="S158" s="132">
        <f t="shared" si="59"/>
        <v>0</v>
      </c>
      <c r="T158" s="132">
        <f t="shared" si="60"/>
        <v>0</v>
      </c>
      <c r="U158" s="132">
        <f t="shared" si="61"/>
        <v>0</v>
      </c>
      <c r="V158" s="132">
        <f t="shared" si="62"/>
        <v>0</v>
      </c>
      <c r="W158" s="132">
        <f t="shared" si="63"/>
        <v>0</v>
      </c>
      <c r="X158" s="132"/>
      <c r="Y158" s="132"/>
      <c r="Z158" s="132"/>
      <c r="AA158" s="132"/>
      <c r="AB158" s="132"/>
      <c r="AC158" s="135"/>
      <c r="AD158" s="135"/>
      <c r="AE158" s="135"/>
    </row>
    <row r="159" spans="1:31" s="190" customFormat="1" ht="33" customHeight="1" thickBot="1" x14ac:dyDescent="0.35">
      <c r="A159" s="186"/>
      <c r="B159" s="179" t="s">
        <v>379</v>
      </c>
      <c r="C159" s="179"/>
      <c r="D159" s="260" t="s">
        <v>374</v>
      </c>
      <c r="E159" s="260"/>
      <c r="F159" s="260"/>
      <c r="G159" s="260"/>
      <c r="H159" s="260"/>
      <c r="I159" s="179"/>
      <c r="J159" s="179"/>
      <c r="K159" s="179"/>
      <c r="L159" s="179"/>
      <c r="M159" s="187" t="s">
        <v>497</v>
      </c>
      <c r="N159" s="180" t="s">
        <v>166</v>
      </c>
      <c r="O159" s="181" t="s">
        <v>678</v>
      </c>
      <c r="P159" s="182"/>
      <c r="Q159" s="182"/>
      <c r="R159" s="188">
        <f t="shared" si="57"/>
        <v>0</v>
      </c>
      <c r="S159" s="188">
        <f t="shared" si="59"/>
        <v>0</v>
      </c>
      <c r="T159" s="188">
        <f t="shared" si="60"/>
        <v>0</v>
      </c>
      <c r="U159" s="188">
        <f t="shared" si="61"/>
        <v>0</v>
      </c>
      <c r="V159" s="188">
        <f t="shared" si="62"/>
        <v>0</v>
      </c>
      <c r="W159" s="188">
        <f t="shared" si="63"/>
        <v>0</v>
      </c>
      <c r="X159" s="188"/>
      <c r="Y159" s="188"/>
      <c r="Z159" s="188"/>
      <c r="AA159" s="188"/>
      <c r="AB159" s="188"/>
      <c r="AC159" s="189"/>
      <c r="AD159" s="189"/>
      <c r="AE159" s="189"/>
    </row>
    <row r="160" spans="1:31" ht="33.6" customHeight="1" thickBot="1" x14ac:dyDescent="0.35">
      <c r="A160" s="22"/>
      <c r="B160" s="23"/>
      <c r="C160" s="2" t="s">
        <v>633</v>
      </c>
      <c r="D160" s="2" t="s">
        <v>498</v>
      </c>
      <c r="E160" s="2" t="s">
        <v>163</v>
      </c>
      <c r="F160" s="2" t="s">
        <v>163</v>
      </c>
      <c r="G160" s="2" t="s">
        <v>163</v>
      </c>
      <c r="H160" s="2" t="s">
        <v>163</v>
      </c>
      <c r="I160" s="2"/>
      <c r="J160" s="2"/>
      <c r="K160" s="2"/>
      <c r="L160" s="2"/>
      <c r="M160" s="222"/>
      <c r="N160" s="2" t="s">
        <v>166</v>
      </c>
      <c r="O160" s="25" t="s">
        <v>679</v>
      </c>
      <c r="P160" s="198"/>
      <c r="Q160" s="198"/>
      <c r="R160" s="198"/>
      <c r="S160" s="198"/>
      <c r="T160" s="198"/>
      <c r="U160" s="198"/>
      <c r="V160" s="198"/>
      <c r="W160" s="198"/>
      <c r="X160" s="28"/>
      <c r="Y160" s="28"/>
      <c r="Z160" s="28"/>
      <c r="AA160" s="28"/>
      <c r="AB160" s="28"/>
      <c r="AC160" s="28"/>
      <c r="AD160" s="28"/>
      <c r="AE160" s="28"/>
    </row>
    <row r="161" spans="1:31" s="190" customFormat="1" ht="33" customHeight="1" thickBot="1" x14ac:dyDescent="0.35">
      <c r="A161" s="186"/>
      <c r="B161" s="194" t="s">
        <v>380</v>
      </c>
      <c r="C161" s="194"/>
      <c r="D161" s="260" t="s">
        <v>507</v>
      </c>
      <c r="E161" s="260"/>
      <c r="F161" s="260"/>
      <c r="G161" s="260"/>
      <c r="H161" s="260"/>
      <c r="I161" s="194"/>
      <c r="J161" s="194"/>
      <c r="K161" s="194"/>
      <c r="L161" s="194"/>
      <c r="M161" s="187"/>
      <c r="N161" s="180" t="s">
        <v>166</v>
      </c>
      <c r="O161" s="181" t="s">
        <v>680</v>
      </c>
      <c r="P161" s="182"/>
      <c r="Q161" s="182"/>
      <c r="R161" s="188">
        <f t="shared" si="57"/>
        <v>0</v>
      </c>
      <c r="S161" s="188">
        <f t="shared" si="59"/>
        <v>0</v>
      </c>
      <c r="T161" s="188">
        <f t="shared" si="60"/>
        <v>0</v>
      </c>
      <c r="U161" s="188">
        <f t="shared" si="61"/>
        <v>0</v>
      </c>
      <c r="V161" s="188">
        <f t="shared" si="62"/>
        <v>0</v>
      </c>
      <c r="W161" s="188">
        <f t="shared" si="63"/>
        <v>0</v>
      </c>
      <c r="X161" s="188"/>
      <c r="Y161" s="188"/>
      <c r="Z161" s="188"/>
      <c r="AA161" s="188"/>
      <c r="AB161" s="188"/>
      <c r="AC161" s="189"/>
      <c r="AD161" s="189"/>
      <c r="AE161" s="189"/>
    </row>
    <row r="162" spans="1:31" ht="23.4" customHeight="1" thickBot="1" x14ac:dyDescent="0.35">
      <c r="A162" s="44"/>
      <c r="B162" s="4"/>
      <c r="C162" s="2" t="s">
        <v>634</v>
      </c>
      <c r="D162" s="5" t="s">
        <v>499</v>
      </c>
      <c r="E162" s="5" t="s">
        <v>163</v>
      </c>
      <c r="F162" s="5" t="s">
        <v>163</v>
      </c>
      <c r="G162" s="5" t="s">
        <v>163</v>
      </c>
      <c r="H162" s="5" t="s">
        <v>163</v>
      </c>
      <c r="I162" s="5"/>
      <c r="J162" s="5"/>
      <c r="K162" s="5"/>
      <c r="L162" s="5"/>
      <c r="M162" s="222"/>
      <c r="N162" s="2" t="s">
        <v>166</v>
      </c>
      <c r="O162" s="25" t="s">
        <v>681</v>
      </c>
      <c r="P162" s="198"/>
      <c r="Q162" s="198"/>
      <c r="R162" s="198"/>
      <c r="S162" s="198"/>
      <c r="T162" s="198"/>
      <c r="U162" s="198"/>
      <c r="V162" s="198"/>
      <c r="W162" s="198"/>
      <c r="X162" s="26"/>
      <c r="Y162" s="26"/>
      <c r="Z162" s="26"/>
      <c r="AA162" s="26"/>
      <c r="AB162" s="26"/>
      <c r="AC162" s="26"/>
      <c r="AD162" s="26"/>
      <c r="AE162" s="26"/>
    </row>
    <row r="163" spans="1:31" ht="23.4" customHeight="1" thickBot="1" x14ac:dyDescent="0.35">
      <c r="A163" s="44"/>
      <c r="B163" s="4"/>
      <c r="C163" s="5"/>
      <c r="D163" s="5"/>
      <c r="E163" s="5"/>
      <c r="F163" s="5"/>
      <c r="G163" s="45"/>
      <c r="H163" s="5"/>
      <c r="I163" s="5"/>
      <c r="J163" s="5"/>
      <c r="K163" s="5"/>
      <c r="L163" s="5"/>
      <c r="M163" s="222"/>
      <c r="N163" s="2"/>
      <c r="O163" s="42"/>
      <c r="P163" s="26"/>
      <c r="Q163" s="26"/>
      <c r="R163" s="26"/>
      <c r="S163" s="26"/>
      <c r="T163" s="26"/>
      <c r="U163" s="26"/>
      <c r="V163" s="26"/>
      <c r="W163" s="26"/>
      <c r="X163" s="26"/>
      <c r="Y163" s="26"/>
      <c r="Z163" s="26"/>
      <c r="AA163" s="26"/>
      <c r="AB163" s="26"/>
      <c r="AC163" s="26"/>
      <c r="AD163" s="26"/>
      <c r="AE163" s="26"/>
    </row>
    <row r="164" spans="1:31" s="41" customFormat="1" ht="15.6" customHeight="1" thickBot="1" x14ac:dyDescent="0.35">
      <c r="A164" s="46" t="s">
        <v>22</v>
      </c>
      <c r="B164" s="10"/>
      <c r="C164" s="10"/>
      <c r="D164" s="291" t="s">
        <v>46</v>
      </c>
      <c r="E164" s="291"/>
      <c r="F164" s="291"/>
      <c r="G164" s="291"/>
      <c r="H164" s="291"/>
      <c r="I164" s="80"/>
      <c r="J164" s="80"/>
      <c r="K164" s="80"/>
      <c r="L164" s="80"/>
      <c r="M164" s="221"/>
      <c r="N164" s="47" t="s">
        <v>166</v>
      </c>
      <c r="O164" s="36">
        <v>8100000</v>
      </c>
      <c r="P164" s="247">
        <f>(P165+P168)</f>
        <v>777589.34257938003</v>
      </c>
      <c r="Q164" s="247">
        <f t="shared" ref="Q164" si="68">(Q165+Q168)</f>
        <v>220446.04</v>
      </c>
      <c r="R164" s="48">
        <f t="shared" ref="R164:W164" si="69">(R165+R168)</f>
        <v>756782.66555405257</v>
      </c>
      <c r="S164" s="48">
        <f t="shared" si="69"/>
        <v>222020.32</v>
      </c>
      <c r="T164" s="48">
        <f t="shared" si="69"/>
        <v>722543.524920283</v>
      </c>
      <c r="U164" s="48">
        <f t="shared" si="69"/>
        <v>131501.52000000002</v>
      </c>
      <c r="V164" s="48">
        <f t="shared" si="69"/>
        <v>686416.34867426881</v>
      </c>
      <c r="W164" s="48">
        <f t="shared" si="69"/>
        <v>134131.55040000001</v>
      </c>
      <c r="X164" s="48"/>
      <c r="Y164" s="48"/>
      <c r="Z164" s="48"/>
      <c r="AA164" s="48"/>
      <c r="AB164" s="48"/>
      <c r="AC164" s="48"/>
      <c r="AD164" s="48"/>
      <c r="AE164" s="48"/>
    </row>
    <row r="165" spans="1:31" s="21" customFormat="1" ht="15" thickBot="1" x14ac:dyDescent="0.35">
      <c r="A165" s="19"/>
      <c r="B165" s="6" t="s">
        <v>20</v>
      </c>
      <c r="C165" s="7"/>
      <c r="D165" s="298" t="s">
        <v>47</v>
      </c>
      <c r="E165" s="298"/>
      <c r="F165" s="298"/>
      <c r="G165" s="298"/>
      <c r="H165" s="298"/>
      <c r="I165" s="79"/>
      <c r="J165" s="79"/>
      <c r="K165" s="79"/>
      <c r="L165" s="79"/>
      <c r="M165" s="222"/>
      <c r="N165" s="33" t="s">
        <v>166</v>
      </c>
      <c r="O165" s="20">
        <v>8101000</v>
      </c>
      <c r="P165" s="248">
        <f>SUM(P166:P167)</f>
        <v>777589.34257938003</v>
      </c>
      <c r="Q165" s="248">
        <f t="shared" ref="Q165" si="70">SUM(Q166:Q167)</f>
        <v>0</v>
      </c>
      <c r="R165" s="50">
        <f t="shared" ref="R165:W165" si="71">SUM(R166:R167)</f>
        <v>756782.66555405257</v>
      </c>
      <c r="S165" s="50">
        <f t="shared" si="71"/>
        <v>0</v>
      </c>
      <c r="T165" s="50">
        <f t="shared" si="71"/>
        <v>722543.524920283</v>
      </c>
      <c r="U165" s="50">
        <f t="shared" si="71"/>
        <v>0</v>
      </c>
      <c r="V165" s="50">
        <f t="shared" si="71"/>
        <v>686416.34867426881</v>
      </c>
      <c r="W165" s="50">
        <f t="shared" si="71"/>
        <v>0</v>
      </c>
      <c r="X165" s="32"/>
      <c r="Y165" s="32"/>
      <c r="Z165" s="32"/>
      <c r="AA165" s="32"/>
      <c r="AB165" s="32"/>
      <c r="AC165" s="32"/>
      <c r="AD165" s="32"/>
      <c r="AE165" s="32"/>
    </row>
    <row r="166" spans="1:31" ht="15" thickBot="1" x14ac:dyDescent="0.35">
      <c r="A166" s="44"/>
      <c r="B166" s="51"/>
      <c r="C166" s="2" t="s">
        <v>108</v>
      </c>
      <c r="D166" s="2" t="s">
        <v>51</v>
      </c>
      <c r="E166" s="24"/>
      <c r="F166" s="24"/>
      <c r="G166" s="24"/>
      <c r="H166" s="24"/>
      <c r="I166" s="24"/>
      <c r="J166" s="24"/>
      <c r="K166" s="24"/>
      <c r="L166" s="24"/>
      <c r="M166" s="213"/>
      <c r="N166" s="35" t="s">
        <v>166</v>
      </c>
      <c r="O166" s="25">
        <v>8101001</v>
      </c>
      <c r="P166" s="249">
        <f>735169.2775383-8000</f>
        <v>727169.27753830003</v>
      </c>
      <c r="Q166" s="249"/>
      <c r="R166" s="27">
        <f>P166*0.97</f>
        <v>705354.199212151</v>
      </c>
      <c r="S166" s="27">
        <f t="shared" si="59"/>
        <v>0</v>
      </c>
      <c r="T166" s="27">
        <f>R166*0.95</f>
        <v>670086.48925154342</v>
      </c>
      <c r="U166" s="27">
        <f t="shared" si="61"/>
        <v>0</v>
      </c>
      <c r="V166" s="27">
        <f>T166*0.95</f>
        <v>636582.16478896618</v>
      </c>
      <c r="W166" s="27">
        <f t="shared" si="63"/>
        <v>0</v>
      </c>
      <c r="X166" s="28"/>
      <c r="Y166" s="28"/>
      <c r="Z166" s="28"/>
      <c r="AA166" s="28"/>
      <c r="AB166" s="28"/>
      <c r="AC166" s="28"/>
      <c r="AD166" s="28"/>
      <c r="AE166" s="28"/>
    </row>
    <row r="167" spans="1:31" ht="15" thickBot="1" x14ac:dyDescent="0.35">
      <c r="A167" s="44"/>
      <c r="B167" s="51"/>
      <c r="C167" s="2" t="s">
        <v>109</v>
      </c>
      <c r="D167" s="2" t="s">
        <v>52</v>
      </c>
      <c r="E167" s="24"/>
      <c r="F167" s="24"/>
      <c r="G167" s="24"/>
      <c r="H167" s="24"/>
      <c r="I167" s="24"/>
      <c r="J167" s="24"/>
      <c r="K167" s="24"/>
      <c r="L167" s="24"/>
      <c r="M167" s="213"/>
      <c r="N167" s="35" t="s">
        <v>166</v>
      </c>
      <c r="O167" s="25">
        <v>8101002</v>
      </c>
      <c r="P167" s="249">
        <v>50420.065041079994</v>
      </c>
      <c r="Q167" s="249"/>
      <c r="R167" s="27">
        <f t="shared" si="57"/>
        <v>51428.466341901592</v>
      </c>
      <c r="S167" s="27">
        <f t="shared" si="59"/>
        <v>0</v>
      </c>
      <c r="T167" s="27">
        <f t="shared" si="60"/>
        <v>52457.035668739627</v>
      </c>
      <c r="U167" s="27">
        <f t="shared" si="61"/>
        <v>0</v>
      </c>
      <c r="V167" s="27">
        <f>T167*0.95</f>
        <v>49834.183885302642</v>
      </c>
      <c r="W167" s="52">
        <f t="shared" si="63"/>
        <v>0</v>
      </c>
      <c r="X167" s="53"/>
      <c r="Y167" s="54"/>
      <c r="Z167" s="53"/>
      <c r="AA167" s="54"/>
      <c r="AB167" s="53"/>
      <c r="AC167" s="54"/>
      <c r="AD167" s="53"/>
      <c r="AE167" s="53"/>
    </row>
    <row r="168" spans="1:31" s="21" customFormat="1" ht="15" thickBot="1" x14ac:dyDescent="0.35">
      <c r="A168" s="55"/>
      <c r="B168" s="6" t="s">
        <v>21</v>
      </c>
      <c r="C168" s="7"/>
      <c r="D168" s="298" t="s">
        <v>48</v>
      </c>
      <c r="E168" s="298"/>
      <c r="F168" s="298"/>
      <c r="G168" s="298"/>
      <c r="H168" s="298"/>
      <c r="I168" s="79"/>
      <c r="J168" s="79"/>
      <c r="K168" s="79"/>
      <c r="L168" s="79"/>
      <c r="M168" s="222"/>
      <c r="N168" s="33" t="s">
        <v>166</v>
      </c>
      <c r="O168" s="20">
        <v>8102000</v>
      </c>
      <c r="P168" s="248">
        <f>SUM(P169:P171)</f>
        <v>0</v>
      </c>
      <c r="Q168" s="248">
        <f>SUM(Q169:Q171)</f>
        <v>220446.04</v>
      </c>
      <c r="R168" s="50">
        <f t="shared" ref="R168:W168" si="72">SUM(R169:R171)</f>
        <v>0</v>
      </c>
      <c r="S168" s="50">
        <f t="shared" si="72"/>
        <v>222020.32</v>
      </c>
      <c r="T168" s="50">
        <f t="shared" si="72"/>
        <v>0</v>
      </c>
      <c r="U168" s="50">
        <f t="shared" si="72"/>
        <v>131501.52000000002</v>
      </c>
      <c r="V168" s="50">
        <f t="shared" si="72"/>
        <v>0</v>
      </c>
      <c r="W168" s="50">
        <f t="shared" si="72"/>
        <v>134131.55040000001</v>
      </c>
      <c r="X168" s="56"/>
      <c r="Y168" s="57"/>
      <c r="Z168" s="56"/>
      <c r="AA168" s="57"/>
      <c r="AB168" s="56"/>
      <c r="AC168" s="57"/>
      <c r="AD168" s="56"/>
      <c r="AE168" s="56"/>
    </row>
    <row r="169" spans="1:31" ht="15" thickBot="1" x14ac:dyDescent="0.35">
      <c r="A169" s="44"/>
      <c r="B169" s="51"/>
      <c r="C169" s="5" t="s">
        <v>110</v>
      </c>
      <c r="D169" s="5" t="s">
        <v>57</v>
      </c>
      <c r="E169" s="24"/>
      <c r="F169" s="24"/>
      <c r="G169" s="24"/>
      <c r="H169" s="24"/>
      <c r="I169" s="24"/>
      <c r="J169" s="24"/>
      <c r="K169" s="24"/>
      <c r="L169" s="24"/>
      <c r="M169" s="213"/>
      <c r="N169" s="35" t="s">
        <v>166</v>
      </c>
      <c r="O169" s="25">
        <v>8102003</v>
      </c>
      <c r="P169" s="249"/>
      <c r="Q169" s="249">
        <v>1500</v>
      </c>
      <c r="R169" s="27">
        <f t="shared" si="57"/>
        <v>0</v>
      </c>
      <c r="S169" s="27">
        <f t="shared" si="59"/>
        <v>1530</v>
      </c>
      <c r="T169" s="27">
        <f t="shared" si="60"/>
        <v>0</v>
      </c>
      <c r="U169" s="27">
        <f t="shared" si="61"/>
        <v>1560.6000000000001</v>
      </c>
      <c r="V169" s="27">
        <f t="shared" si="62"/>
        <v>0</v>
      </c>
      <c r="W169" s="27">
        <f t="shared" si="63"/>
        <v>1591.8120000000001</v>
      </c>
      <c r="X169" s="53"/>
      <c r="Y169" s="54"/>
      <c r="Z169" s="53"/>
      <c r="AA169" s="54"/>
      <c r="AB169" s="53"/>
      <c r="AC169" s="54"/>
      <c r="AD169" s="53"/>
      <c r="AE169" s="53"/>
    </row>
    <row r="170" spans="1:31" ht="15" thickBot="1" x14ac:dyDescent="0.35">
      <c r="A170" s="22"/>
      <c r="B170" s="23"/>
      <c r="C170" s="2" t="s">
        <v>111</v>
      </c>
      <c r="D170" s="2" t="s">
        <v>53</v>
      </c>
      <c r="E170" s="24"/>
      <c r="F170" s="24"/>
      <c r="G170" s="24"/>
      <c r="H170" s="24"/>
      <c r="I170" s="24"/>
      <c r="J170" s="24"/>
      <c r="K170" s="24"/>
      <c r="L170" s="24"/>
      <c r="M170" s="213"/>
      <c r="N170" s="35" t="s">
        <v>166</v>
      </c>
      <c r="O170" s="25">
        <v>8102004</v>
      </c>
      <c r="P170" s="249"/>
      <c r="Q170" s="249">
        <v>181946.04</v>
      </c>
      <c r="R170" s="27">
        <f t="shared" si="57"/>
        <v>0</v>
      </c>
      <c r="S170" s="27">
        <v>182750.32</v>
      </c>
      <c r="T170" s="27">
        <f t="shared" si="60"/>
        <v>0</v>
      </c>
      <c r="U170" s="200">
        <v>91446.12</v>
      </c>
      <c r="V170" s="27">
        <f t="shared" si="62"/>
        <v>0</v>
      </c>
      <c r="W170" s="27">
        <f t="shared" si="63"/>
        <v>93275.042399999991</v>
      </c>
      <c r="X170" s="53"/>
      <c r="Y170" s="54"/>
      <c r="Z170" s="53"/>
      <c r="AA170" s="54"/>
      <c r="AB170" s="53"/>
      <c r="AC170" s="54"/>
      <c r="AD170" s="53"/>
      <c r="AE170" s="53"/>
    </row>
    <row r="171" spans="1:31" ht="15" thickBot="1" x14ac:dyDescent="0.35">
      <c r="A171" s="22"/>
      <c r="B171" s="23"/>
      <c r="C171" s="2" t="s">
        <v>112</v>
      </c>
      <c r="D171" s="2" t="s">
        <v>56</v>
      </c>
      <c r="E171" s="24"/>
      <c r="F171" s="24"/>
      <c r="G171" s="24"/>
      <c r="H171" s="24"/>
      <c r="I171" s="24"/>
      <c r="J171" s="24"/>
      <c r="K171" s="24"/>
      <c r="L171" s="24"/>
      <c r="M171" s="213"/>
      <c r="N171" s="35" t="s">
        <v>166</v>
      </c>
      <c r="O171" s="25">
        <v>8102005</v>
      </c>
      <c r="P171" s="249"/>
      <c r="Q171" s="249">
        <v>37000</v>
      </c>
      <c r="R171" s="27">
        <f t="shared" si="57"/>
        <v>0</v>
      </c>
      <c r="S171" s="27">
        <f t="shared" si="59"/>
        <v>37740</v>
      </c>
      <c r="T171" s="27">
        <f t="shared" si="60"/>
        <v>0</v>
      </c>
      <c r="U171" s="27">
        <f t="shared" si="61"/>
        <v>38494.800000000003</v>
      </c>
      <c r="V171" s="27">
        <f t="shared" si="62"/>
        <v>0</v>
      </c>
      <c r="W171" s="27">
        <f t="shared" si="63"/>
        <v>39264.696000000004</v>
      </c>
      <c r="X171" s="53"/>
      <c r="Y171" s="54"/>
      <c r="Z171" s="53"/>
      <c r="AA171" s="54"/>
      <c r="AB171" s="53"/>
      <c r="AC171" s="54"/>
      <c r="AD171" s="53"/>
      <c r="AE171" s="53"/>
    </row>
    <row r="172" spans="1:31" s="41" customFormat="1" ht="15" thickBot="1" x14ac:dyDescent="0.35">
      <c r="A172" s="46" t="s">
        <v>23</v>
      </c>
      <c r="B172" s="10"/>
      <c r="C172" s="10"/>
      <c r="D172" s="291" t="s">
        <v>70</v>
      </c>
      <c r="E172" s="291"/>
      <c r="F172" s="291"/>
      <c r="G172" s="291"/>
      <c r="H172" s="291"/>
      <c r="I172" s="80"/>
      <c r="J172" s="80"/>
      <c r="K172" s="80"/>
      <c r="L172" s="80"/>
      <c r="M172" s="221"/>
      <c r="N172" s="47" t="s">
        <v>166</v>
      </c>
      <c r="O172" s="36">
        <v>8200000</v>
      </c>
      <c r="P172" s="247">
        <f>P173+P187</f>
        <v>110240.57</v>
      </c>
      <c r="Q172" s="247">
        <f>Q173+Q187</f>
        <v>1500</v>
      </c>
      <c r="R172" s="48">
        <f t="shared" si="57"/>
        <v>112445.38140000001</v>
      </c>
      <c r="S172" s="48">
        <f t="shared" si="59"/>
        <v>1530</v>
      </c>
      <c r="T172" s="48">
        <f t="shared" si="60"/>
        <v>114694.28902800001</v>
      </c>
      <c r="U172" s="48">
        <f t="shared" si="61"/>
        <v>1560.6000000000001</v>
      </c>
      <c r="V172" s="48">
        <f t="shared" si="62"/>
        <v>116988.17480856001</v>
      </c>
      <c r="W172" s="48">
        <f t="shared" si="63"/>
        <v>1591.8120000000001</v>
      </c>
      <c r="X172" s="48"/>
      <c r="Y172" s="48"/>
      <c r="Z172" s="48"/>
      <c r="AA172" s="48"/>
      <c r="AB172" s="48"/>
      <c r="AC172" s="48"/>
      <c r="AD172" s="48"/>
      <c r="AE172" s="48"/>
    </row>
    <row r="173" spans="1:31" s="21" customFormat="1" ht="15" thickBot="1" x14ac:dyDescent="0.35">
      <c r="A173" s="55"/>
      <c r="B173" s="6" t="s">
        <v>105</v>
      </c>
      <c r="C173" s="7"/>
      <c r="D173" s="310" t="s">
        <v>58</v>
      </c>
      <c r="E173" s="311"/>
      <c r="F173" s="311"/>
      <c r="G173" s="311"/>
      <c r="H173" s="312"/>
      <c r="I173" s="81"/>
      <c r="J173" s="81"/>
      <c r="K173" s="81"/>
      <c r="L173" s="81"/>
      <c r="M173" s="223"/>
      <c r="N173" s="49" t="s">
        <v>166</v>
      </c>
      <c r="O173" s="20">
        <v>8203000</v>
      </c>
      <c r="P173" s="250">
        <f>SUM(P174:P186)</f>
        <v>99484.75</v>
      </c>
      <c r="Q173" s="250">
        <f>SUM(Q174:Q186)</f>
        <v>0</v>
      </c>
      <c r="R173" s="30">
        <f t="shared" si="57"/>
        <v>101474.44500000001</v>
      </c>
      <c r="S173" s="30">
        <f t="shared" si="59"/>
        <v>0</v>
      </c>
      <c r="T173" s="30">
        <f t="shared" si="60"/>
        <v>103503.9339</v>
      </c>
      <c r="U173" s="30">
        <f t="shared" si="61"/>
        <v>0</v>
      </c>
      <c r="V173" s="30">
        <f t="shared" si="62"/>
        <v>105574.01257800001</v>
      </c>
      <c r="W173" s="30">
        <f t="shared" si="63"/>
        <v>0</v>
      </c>
      <c r="X173" s="30"/>
      <c r="Y173" s="30"/>
      <c r="Z173" s="30"/>
      <c r="AA173" s="30"/>
      <c r="AB173" s="30"/>
      <c r="AC173" s="30"/>
      <c r="AD173" s="30"/>
      <c r="AE173" s="30"/>
    </row>
    <row r="174" spans="1:31" ht="15" thickBot="1" x14ac:dyDescent="0.35">
      <c r="A174" s="44"/>
      <c r="B174" s="51"/>
      <c r="C174" s="2" t="s">
        <v>113</v>
      </c>
      <c r="D174" s="2" t="s">
        <v>59</v>
      </c>
      <c r="E174" s="58"/>
      <c r="F174" s="24"/>
      <c r="G174" s="24"/>
      <c r="H174" s="24"/>
      <c r="I174" s="24"/>
      <c r="J174" s="24"/>
      <c r="K174" s="24"/>
      <c r="L174" s="24"/>
      <c r="M174" s="213"/>
      <c r="N174" s="24" t="s">
        <v>166</v>
      </c>
      <c r="O174" s="25">
        <v>8203006</v>
      </c>
      <c r="P174" s="249">
        <v>20000</v>
      </c>
      <c r="Q174" s="249"/>
      <c r="R174" s="27">
        <f t="shared" si="57"/>
        <v>20400</v>
      </c>
      <c r="S174" s="27">
        <f t="shared" si="59"/>
        <v>0</v>
      </c>
      <c r="T174" s="27">
        <f t="shared" si="60"/>
        <v>20808</v>
      </c>
      <c r="U174" s="27">
        <f t="shared" si="61"/>
        <v>0</v>
      </c>
      <c r="V174" s="27">
        <f t="shared" si="62"/>
        <v>21224.16</v>
      </c>
      <c r="W174" s="27">
        <f t="shared" si="63"/>
        <v>0</v>
      </c>
      <c r="X174" s="52"/>
      <c r="Y174" s="59"/>
      <c r="Z174" s="53"/>
      <c r="AA174" s="54"/>
      <c r="AB174" s="53"/>
      <c r="AC174" s="54"/>
      <c r="AD174" s="53"/>
      <c r="AE174" s="53"/>
    </row>
    <row r="175" spans="1:31" ht="15" thickBot="1" x14ac:dyDescent="0.35">
      <c r="A175" s="44"/>
      <c r="B175" s="51"/>
      <c r="C175" s="2" t="s">
        <v>114</v>
      </c>
      <c r="D175" s="60" t="s">
        <v>60</v>
      </c>
      <c r="E175" s="24"/>
      <c r="F175" s="24"/>
      <c r="G175" s="24"/>
      <c r="H175" s="61"/>
      <c r="I175" s="85"/>
      <c r="J175" s="85"/>
      <c r="K175" s="85"/>
      <c r="L175" s="85"/>
      <c r="M175" s="224"/>
      <c r="N175" s="58" t="s">
        <v>166</v>
      </c>
      <c r="O175" s="25">
        <v>8203007</v>
      </c>
      <c r="P175" s="249">
        <v>2500</v>
      </c>
      <c r="Q175" s="249"/>
      <c r="R175" s="27">
        <f t="shared" si="57"/>
        <v>2550</v>
      </c>
      <c r="S175" s="27">
        <f t="shared" si="59"/>
        <v>0</v>
      </c>
      <c r="T175" s="27">
        <f t="shared" si="60"/>
        <v>2601</v>
      </c>
      <c r="U175" s="27">
        <f t="shared" si="61"/>
        <v>0</v>
      </c>
      <c r="V175" s="27">
        <f t="shared" si="62"/>
        <v>2653.02</v>
      </c>
      <c r="W175" s="27">
        <f t="shared" si="63"/>
        <v>0</v>
      </c>
      <c r="X175" s="52"/>
      <c r="Y175" s="59"/>
      <c r="Z175" s="53"/>
      <c r="AA175" s="54"/>
      <c r="AB175" s="53"/>
      <c r="AC175" s="54"/>
      <c r="AD175" s="53"/>
      <c r="AE175" s="53"/>
    </row>
    <row r="176" spans="1:31" ht="15" thickBot="1" x14ac:dyDescent="0.35">
      <c r="A176" s="44"/>
      <c r="B176" s="51"/>
      <c r="C176" s="2" t="s">
        <v>115</v>
      </c>
      <c r="D176" s="60" t="s">
        <v>61</v>
      </c>
      <c r="E176" s="24"/>
      <c r="F176" s="24"/>
      <c r="G176" s="24"/>
      <c r="H176" s="61"/>
      <c r="I176" s="85"/>
      <c r="J176" s="85"/>
      <c r="K176" s="85"/>
      <c r="L176" s="85"/>
      <c r="M176" s="224"/>
      <c r="N176" s="58" t="s">
        <v>166</v>
      </c>
      <c r="O176" s="25">
        <v>8203008</v>
      </c>
      <c r="P176" s="249">
        <v>3000</v>
      </c>
      <c r="Q176" s="249"/>
      <c r="R176" s="27">
        <f t="shared" si="57"/>
        <v>3060</v>
      </c>
      <c r="S176" s="27">
        <f t="shared" si="59"/>
        <v>0</v>
      </c>
      <c r="T176" s="27">
        <f t="shared" si="60"/>
        <v>3121.2000000000003</v>
      </c>
      <c r="U176" s="27">
        <f t="shared" si="61"/>
        <v>0</v>
      </c>
      <c r="V176" s="27">
        <f t="shared" si="62"/>
        <v>3183.6240000000003</v>
      </c>
      <c r="W176" s="27">
        <f t="shared" si="63"/>
        <v>0</v>
      </c>
      <c r="X176" s="52"/>
      <c r="Y176" s="59"/>
      <c r="Z176" s="53"/>
      <c r="AA176" s="54"/>
      <c r="AB176" s="53"/>
      <c r="AC176" s="54"/>
      <c r="AD176" s="53"/>
      <c r="AE176" s="53"/>
    </row>
    <row r="177" spans="1:31" ht="15" thickBot="1" x14ac:dyDescent="0.35">
      <c r="A177" s="44"/>
      <c r="B177" s="51"/>
      <c r="C177" s="2" t="s">
        <v>116</v>
      </c>
      <c r="D177" s="60" t="s">
        <v>62</v>
      </c>
      <c r="E177" s="24"/>
      <c r="F177" s="24"/>
      <c r="G177" s="24"/>
      <c r="H177" s="61"/>
      <c r="I177" s="85"/>
      <c r="J177" s="85"/>
      <c r="K177" s="85"/>
      <c r="L177" s="85"/>
      <c r="M177" s="224"/>
      <c r="N177" s="58" t="s">
        <v>166</v>
      </c>
      <c r="O177" s="25">
        <v>8203009</v>
      </c>
      <c r="P177" s="249">
        <v>3000</v>
      </c>
      <c r="Q177" s="249"/>
      <c r="R177" s="27">
        <f t="shared" si="57"/>
        <v>3060</v>
      </c>
      <c r="S177" s="27">
        <f t="shared" si="59"/>
        <v>0</v>
      </c>
      <c r="T177" s="27">
        <f t="shared" si="60"/>
        <v>3121.2000000000003</v>
      </c>
      <c r="U177" s="27">
        <f t="shared" si="61"/>
        <v>0</v>
      </c>
      <c r="V177" s="27">
        <f t="shared" si="62"/>
        <v>3183.6240000000003</v>
      </c>
      <c r="W177" s="27">
        <f t="shared" si="63"/>
        <v>0</v>
      </c>
      <c r="X177" s="52"/>
      <c r="Y177" s="59"/>
      <c r="Z177" s="53"/>
      <c r="AA177" s="54"/>
      <c r="AB177" s="53"/>
      <c r="AC177" s="54"/>
      <c r="AD177" s="53"/>
      <c r="AE177" s="53"/>
    </row>
    <row r="178" spans="1:31" ht="15" thickBot="1" x14ac:dyDescent="0.35">
      <c r="A178" s="44"/>
      <c r="B178" s="51"/>
      <c r="C178" s="2" t="s">
        <v>117</v>
      </c>
      <c r="D178" s="60" t="s">
        <v>63</v>
      </c>
      <c r="E178" s="24"/>
      <c r="F178" s="24"/>
      <c r="G178" s="24"/>
      <c r="H178" s="61"/>
      <c r="I178" s="85"/>
      <c r="J178" s="85"/>
      <c r="K178" s="85"/>
      <c r="L178" s="85"/>
      <c r="M178" s="224"/>
      <c r="N178" s="58" t="s">
        <v>166</v>
      </c>
      <c r="O178" s="25">
        <v>8203010</v>
      </c>
      <c r="P178" s="249">
        <v>10000</v>
      </c>
      <c r="Q178" s="249"/>
      <c r="R178" s="27">
        <f t="shared" si="57"/>
        <v>10200</v>
      </c>
      <c r="S178" s="27">
        <f t="shared" si="59"/>
        <v>0</v>
      </c>
      <c r="T178" s="27">
        <f t="shared" si="60"/>
        <v>10404</v>
      </c>
      <c r="U178" s="27">
        <f t="shared" si="61"/>
        <v>0</v>
      </c>
      <c r="V178" s="27">
        <f t="shared" si="62"/>
        <v>10612.08</v>
      </c>
      <c r="W178" s="27">
        <f t="shared" si="63"/>
        <v>0</v>
      </c>
      <c r="X178" s="52"/>
      <c r="Y178" s="59"/>
      <c r="Z178" s="53"/>
      <c r="AA178" s="54"/>
      <c r="AB178" s="53"/>
      <c r="AC178" s="54"/>
      <c r="AD178" s="53"/>
      <c r="AE178" s="53"/>
    </row>
    <row r="179" spans="1:31" ht="15" thickBot="1" x14ac:dyDescent="0.35">
      <c r="A179" s="44"/>
      <c r="B179" s="51"/>
      <c r="C179" s="2" t="s">
        <v>118</v>
      </c>
      <c r="D179" s="60" t="s">
        <v>64</v>
      </c>
      <c r="E179" s="24"/>
      <c r="F179" s="24"/>
      <c r="G179" s="24"/>
      <c r="H179" s="61"/>
      <c r="I179" s="85"/>
      <c r="J179" s="85"/>
      <c r="K179" s="85"/>
      <c r="L179" s="85"/>
      <c r="M179" s="224"/>
      <c r="N179" s="58" t="s">
        <v>166</v>
      </c>
      <c r="O179" s="25">
        <v>8203011</v>
      </c>
      <c r="P179" s="249">
        <v>6000</v>
      </c>
      <c r="Q179" s="249"/>
      <c r="R179" s="27">
        <f t="shared" si="57"/>
        <v>6120</v>
      </c>
      <c r="S179" s="27">
        <f t="shared" si="59"/>
        <v>0</v>
      </c>
      <c r="T179" s="27">
        <f t="shared" si="60"/>
        <v>6242.4000000000005</v>
      </c>
      <c r="U179" s="27">
        <f t="shared" si="61"/>
        <v>0</v>
      </c>
      <c r="V179" s="27">
        <f t="shared" si="62"/>
        <v>6367.2480000000005</v>
      </c>
      <c r="W179" s="27">
        <f t="shared" si="63"/>
        <v>0</v>
      </c>
      <c r="X179" s="52"/>
      <c r="Y179" s="59"/>
      <c r="Z179" s="53"/>
      <c r="AA179" s="54"/>
      <c r="AB179" s="53"/>
      <c r="AC179" s="54"/>
      <c r="AD179" s="53"/>
      <c r="AE179" s="53"/>
    </row>
    <row r="180" spans="1:31" ht="15" thickBot="1" x14ac:dyDescent="0.35">
      <c r="A180" s="44"/>
      <c r="B180" s="51"/>
      <c r="C180" s="2" t="s">
        <v>119</v>
      </c>
      <c r="D180" s="60" t="s">
        <v>65</v>
      </c>
      <c r="E180" s="24"/>
      <c r="F180" s="24"/>
      <c r="G180" s="24"/>
      <c r="H180" s="61"/>
      <c r="I180" s="85"/>
      <c r="J180" s="85"/>
      <c r="K180" s="85"/>
      <c r="L180" s="85"/>
      <c r="M180" s="224"/>
      <c r="N180" s="58" t="s">
        <v>166</v>
      </c>
      <c r="O180" s="25">
        <v>8203012</v>
      </c>
      <c r="P180" s="249">
        <v>3295.08</v>
      </c>
      <c r="Q180" s="249"/>
      <c r="R180" s="27">
        <f t="shared" si="57"/>
        <v>3360.9816000000001</v>
      </c>
      <c r="S180" s="27">
        <f t="shared" si="59"/>
        <v>0</v>
      </c>
      <c r="T180" s="27">
        <f t="shared" si="60"/>
        <v>3428.2012320000003</v>
      </c>
      <c r="U180" s="27">
        <f t="shared" si="61"/>
        <v>0</v>
      </c>
      <c r="V180" s="27">
        <f t="shared" si="62"/>
        <v>3496.7652566400002</v>
      </c>
      <c r="W180" s="27">
        <f t="shared" si="63"/>
        <v>0</v>
      </c>
      <c r="X180" s="52"/>
      <c r="Y180" s="59"/>
      <c r="Z180" s="53"/>
      <c r="AA180" s="54"/>
      <c r="AB180" s="53"/>
      <c r="AC180" s="54"/>
      <c r="AD180" s="53"/>
      <c r="AE180" s="53"/>
    </row>
    <row r="181" spans="1:31" ht="15" thickBot="1" x14ac:dyDescent="0.35">
      <c r="A181" s="44"/>
      <c r="B181" s="51"/>
      <c r="C181" s="2" t="s">
        <v>120</v>
      </c>
      <c r="D181" s="60" t="s">
        <v>66</v>
      </c>
      <c r="E181" s="24"/>
      <c r="F181" s="24"/>
      <c r="G181" s="24"/>
      <c r="H181" s="61"/>
      <c r="I181" s="85"/>
      <c r="J181" s="85"/>
      <c r="K181" s="85"/>
      <c r="L181" s="85"/>
      <c r="M181" s="224"/>
      <c r="N181" s="58" t="s">
        <v>166</v>
      </c>
      <c r="O181" s="25">
        <v>8203013</v>
      </c>
      <c r="P181" s="249">
        <v>40689.67</v>
      </c>
      <c r="Q181" s="249"/>
      <c r="R181" s="27">
        <f t="shared" si="57"/>
        <v>41503.463400000001</v>
      </c>
      <c r="S181" s="27">
        <f t="shared" si="59"/>
        <v>0</v>
      </c>
      <c r="T181" s="27">
        <f t="shared" si="60"/>
        <v>42333.532668</v>
      </c>
      <c r="U181" s="27">
        <f t="shared" si="61"/>
        <v>0</v>
      </c>
      <c r="V181" s="27">
        <f t="shared" si="62"/>
        <v>43180.203321360001</v>
      </c>
      <c r="W181" s="27">
        <f t="shared" si="63"/>
        <v>0</v>
      </c>
      <c r="X181" s="52"/>
      <c r="Y181" s="59"/>
      <c r="Z181" s="53"/>
      <c r="AA181" s="54"/>
      <c r="AB181" s="53"/>
      <c r="AC181" s="54"/>
      <c r="AD181" s="53"/>
      <c r="AE181" s="53"/>
    </row>
    <row r="182" spans="1:31" ht="15" thickBot="1" x14ac:dyDescent="0.35">
      <c r="A182" s="44"/>
      <c r="B182" s="51"/>
      <c r="C182" s="2" t="s">
        <v>121</v>
      </c>
      <c r="D182" s="60" t="s">
        <v>67</v>
      </c>
      <c r="E182" s="24"/>
      <c r="F182" s="24"/>
      <c r="G182" s="24"/>
      <c r="H182" s="61"/>
      <c r="I182" s="85"/>
      <c r="J182" s="85"/>
      <c r="K182" s="85"/>
      <c r="L182" s="85"/>
      <c r="M182" s="224"/>
      <c r="N182" s="58" t="s">
        <v>166</v>
      </c>
      <c r="O182" s="25">
        <v>8203014</v>
      </c>
      <c r="P182" s="249">
        <v>2000</v>
      </c>
      <c r="Q182" s="249"/>
      <c r="R182" s="27">
        <f t="shared" si="57"/>
        <v>2040</v>
      </c>
      <c r="S182" s="27">
        <f t="shared" si="59"/>
        <v>0</v>
      </c>
      <c r="T182" s="27">
        <f t="shared" si="60"/>
        <v>2080.8000000000002</v>
      </c>
      <c r="U182" s="27">
        <f t="shared" si="61"/>
        <v>0</v>
      </c>
      <c r="V182" s="27">
        <f t="shared" si="62"/>
        <v>2122.4160000000002</v>
      </c>
      <c r="W182" s="27">
        <f t="shared" si="63"/>
        <v>0</v>
      </c>
      <c r="X182" s="52"/>
      <c r="Y182" s="59"/>
      <c r="Z182" s="53"/>
      <c r="AA182" s="54"/>
      <c r="AB182" s="53"/>
      <c r="AC182" s="54"/>
      <c r="AD182" s="53"/>
      <c r="AE182" s="53"/>
    </row>
    <row r="183" spans="1:31" ht="15" thickBot="1" x14ac:dyDescent="0.35">
      <c r="A183" s="44"/>
      <c r="B183" s="51"/>
      <c r="C183" s="2" t="s">
        <v>122</v>
      </c>
      <c r="D183" s="60" t="s">
        <v>68</v>
      </c>
      <c r="E183" s="24"/>
      <c r="F183" s="24"/>
      <c r="G183" s="24"/>
      <c r="H183" s="61"/>
      <c r="I183" s="85"/>
      <c r="J183" s="85"/>
      <c r="K183" s="85"/>
      <c r="L183" s="85"/>
      <c r="M183" s="224"/>
      <c r="N183" s="58" t="s">
        <v>166</v>
      </c>
      <c r="O183" s="25">
        <v>8203015</v>
      </c>
      <c r="P183" s="249">
        <v>2500</v>
      </c>
      <c r="Q183" s="249"/>
      <c r="R183" s="27">
        <f t="shared" si="57"/>
        <v>2550</v>
      </c>
      <c r="S183" s="27">
        <f t="shared" si="59"/>
        <v>0</v>
      </c>
      <c r="T183" s="27">
        <f t="shared" si="60"/>
        <v>2601</v>
      </c>
      <c r="U183" s="27">
        <f t="shared" si="61"/>
        <v>0</v>
      </c>
      <c r="V183" s="27">
        <f t="shared" si="62"/>
        <v>2653.02</v>
      </c>
      <c r="W183" s="27">
        <f t="shared" si="63"/>
        <v>0</v>
      </c>
      <c r="X183" s="52"/>
      <c r="Y183" s="59"/>
      <c r="Z183" s="53"/>
      <c r="AA183" s="54"/>
      <c r="AB183" s="53"/>
      <c r="AC183" s="54"/>
      <c r="AD183" s="53"/>
      <c r="AE183" s="53"/>
    </row>
    <row r="184" spans="1:31" ht="15" thickBot="1" x14ac:dyDescent="0.35">
      <c r="A184" s="44"/>
      <c r="B184" s="51"/>
      <c r="C184" s="2" t="s">
        <v>123</v>
      </c>
      <c r="D184" s="60" t="s">
        <v>69</v>
      </c>
      <c r="E184" s="24"/>
      <c r="F184" s="24"/>
      <c r="G184" s="24"/>
      <c r="H184" s="61"/>
      <c r="I184" s="85"/>
      <c r="J184" s="85"/>
      <c r="K184" s="85"/>
      <c r="L184" s="85"/>
      <c r="M184" s="224"/>
      <c r="N184" s="58" t="s">
        <v>166</v>
      </c>
      <c r="O184" s="25">
        <v>8203016</v>
      </c>
      <c r="P184" s="249">
        <v>500</v>
      </c>
      <c r="Q184" s="249"/>
      <c r="R184" s="27">
        <f t="shared" si="57"/>
        <v>510</v>
      </c>
      <c r="S184" s="27">
        <f t="shared" si="59"/>
        <v>0</v>
      </c>
      <c r="T184" s="27">
        <f t="shared" si="60"/>
        <v>520.20000000000005</v>
      </c>
      <c r="U184" s="27">
        <f t="shared" si="61"/>
        <v>0</v>
      </c>
      <c r="V184" s="27">
        <f t="shared" si="62"/>
        <v>530.60400000000004</v>
      </c>
      <c r="W184" s="27">
        <f t="shared" si="63"/>
        <v>0</v>
      </c>
      <c r="X184" s="52"/>
      <c r="Y184" s="59"/>
      <c r="Z184" s="28"/>
      <c r="AA184" s="54"/>
      <c r="AB184" s="53"/>
      <c r="AC184" s="54"/>
      <c r="AD184" s="53"/>
      <c r="AE184" s="53"/>
    </row>
    <row r="185" spans="1:31" ht="15" thickBot="1" x14ac:dyDescent="0.35">
      <c r="A185" s="44"/>
      <c r="B185" s="51"/>
      <c r="C185" s="2" t="s">
        <v>124</v>
      </c>
      <c r="D185" s="60" t="s">
        <v>397</v>
      </c>
      <c r="E185" s="24"/>
      <c r="F185" s="24"/>
      <c r="G185" s="24"/>
      <c r="H185" s="61"/>
      <c r="I185" s="85"/>
      <c r="J185" s="85"/>
      <c r="K185" s="85"/>
      <c r="L185" s="85"/>
      <c r="M185" s="224"/>
      <c r="N185" s="58" t="s">
        <v>166</v>
      </c>
      <c r="O185" s="25">
        <v>8203017</v>
      </c>
      <c r="P185" s="249">
        <v>1000</v>
      </c>
      <c r="Q185" s="249"/>
      <c r="R185" s="27">
        <f t="shared" si="57"/>
        <v>1020</v>
      </c>
      <c r="S185" s="27">
        <f t="shared" si="59"/>
        <v>0</v>
      </c>
      <c r="T185" s="27">
        <f t="shared" si="60"/>
        <v>1040.4000000000001</v>
      </c>
      <c r="U185" s="27">
        <f t="shared" si="61"/>
        <v>0</v>
      </c>
      <c r="V185" s="27">
        <f t="shared" si="62"/>
        <v>1061.2080000000001</v>
      </c>
      <c r="W185" s="27">
        <f t="shared" si="63"/>
        <v>0</v>
      </c>
      <c r="X185" s="63"/>
      <c r="Y185" s="63"/>
      <c r="Z185" s="64"/>
      <c r="AA185" s="65"/>
      <c r="AB185" s="65"/>
      <c r="AC185" s="65"/>
      <c r="AD185" s="65"/>
      <c r="AE185" s="65"/>
    </row>
    <row r="186" spans="1:31" ht="15" thickBot="1" x14ac:dyDescent="0.35">
      <c r="A186" s="44"/>
      <c r="B186" s="51"/>
      <c r="C186" s="66" t="s">
        <v>125</v>
      </c>
      <c r="D186" s="60" t="s">
        <v>81</v>
      </c>
      <c r="E186" s="24"/>
      <c r="F186" s="24"/>
      <c r="G186" s="24"/>
      <c r="H186" s="61"/>
      <c r="I186" s="85"/>
      <c r="J186" s="85"/>
      <c r="K186" s="85"/>
      <c r="L186" s="85"/>
      <c r="M186" s="224"/>
      <c r="N186" s="58" t="s">
        <v>166</v>
      </c>
      <c r="O186" s="25">
        <v>8203018</v>
      </c>
      <c r="P186" s="249">
        <v>5000</v>
      </c>
      <c r="Q186" s="249"/>
      <c r="R186" s="27">
        <f t="shared" si="57"/>
        <v>5100</v>
      </c>
      <c r="S186" s="27">
        <f t="shared" si="59"/>
        <v>0</v>
      </c>
      <c r="T186" s="27">
        <f t="shared" si="60"/>
        <v>5202</v>
      </c>
      <c r="U186" s="27">
        <f t="shared" si="61"/>
        <v>0</v>
      </c>
      <c r="V186" s="27">
        <f t="shared" si="62"/>
        <v>5306.04</v>
      </c>
      <c r="W186" s="27">
        <f t="shared" si="63"/>
        <v>0</v>
      </c>
      <c r="X186" s="52"/>
      <c r="Y186" s="59"/>
      <c r="Z186" s="53"/>
      <c r="AA186" s="54"/>
      <c r="AB186" s="53"/>
      <c r="AC186" s="54"/>
      <c r="AD186" s="53"/>
      <c r="AE186" s="28"/>
    </row>
    <row r="187" spans="1:31" s="21" customFormat="1" ht="15" thickBot="1" x14ac:dyDescent="0.35">
      <c r="A187" s="67"/>
      <c r="B187" s="6" t="s">
        <v>24</v>
      </c>
      <c r="C187" s="7"/>
      <c r="D187" s="298" t="s">
        <v>80</v>
      </c>
      <c r="E187" s="309"/>
      <c r="F187" s="298"/>
      <c r="G187" s="298"/>
      <c r="H187" s="298"/>
      <c r="I187" s="11"/>
      <c r="J187" s="11"/>
      <c r="K187" s="11"/>
      <c r="L187" s="11"/>
      <c r="M187" s="225"/>
      <c r="N187" s="68" t="s">
        <v>166</v>
      </c>
      <c r="O187" s="20">
        <v>8204000</v>
      </c>
      <c r="P187" s="250">
        <f>SUM(P188:P192)</f>
        <v>10755.82</v>
      </c>
      <c r="Q187" s="250">
        <f>SUM(Q188:Q191)</f>
        <v>1500</v>
      </c>
      <c r="R187" s="69">
        <f t="shared" si="57"/>
        <v>10970.936400000001</v>
      </c>
      <c r="S187" s="69">
        <f t="shared" si="59"/>
        <v>1530</v>
      </c>
      <c r="T187" s="69">
        <f t="shared" si="60"/>
        <v>11190.355128000001</v>
      </c>
      <c r="U187" s="69">
        <f t="shared" si="61"/>
        <v>1560.6000000000001</v>
      </c>
      <c r="V187" s="69">
        <f t="shared" si="62"/>
        <v>11414.162230560001</v>
      </c>
      <c r="W187" s="69">
        <f t="shared" si="63"/>
        <v>1591.8120000000001</v>
      </c>
      <c r="X187" s="69"/>
      <c r="Y187" s="69"/>
      <c r="Z187" s="69"/>
      <c r="AA187" s="69"/>
      <c r="AB187" s="69"/>
      <c r="AC187" s="69"/>
      <c r="AD187" s="69"/>
      <c r="AE187" s="69"/>
    </row>
    <row r="188" spans="1:31" ht="15" thickBot="1" x14ac:dyDescent="0.35">
      <c r="A188" s="44"/>
      <c r="B188" s="51"/>
      <c r="C188" s="2" t="s">
        <v>126</v>
      </c>
      <c r="D188" s="2" t="s">
        <v>71</v>
      </c>
      <c r="E188" s="24"/>
      <c r="F188" s="24"/>
      <c r="G188" s="24"/>
      <c r="H188" s="24"/>
      <c r="I188" s="58"/>
      <c r="J188" s="58"/>
      <c r="K188" s="58"/>
      <c r="L188" s="58"/>
      <c r="M188" s="224"/>
      <c r="N188" s="58" t="s">
        <v>166</v>
      </c>
      <c r="O188" s="25">
        <v>8204019</v>
      </c>
      <c r="P188" s="249">
        <v>2755.82</v>
      </c>
      <c r="Q188" s="249"/>
      <c r="R188" s="52">
        <f t="shared" si="57"/>
        <v>2810.9364</v>
      </c>
      <c r="S188" s="52">
        <f t="shared" si="59"/>
        <v>0</v>
      </c>
      <c r="T188" s="52">
        <f t="shared" si="60"/>
        <v>2867.1551279999999</v>
      </c>
      <c r="U188" s="52">
        <f t="shared" si="61"/>
        <v>0</v>
      </c>
      <c r="V188" s="52">
        <f t="shared" si="62"/>
        <v>2924.4982305600001</v>
      </c>
      <c r="W188" s="52">
        <f t="shared" si="63"/>
        <v>0</v>
      </c>
      <c r="X188" s="53"/>
      <c r="Y188" s="54"/>
      <c r="Z188" s="53"/>
      <c r="AA188" s="54"/>
      <c r="AB188" s="53"/>
      <c r="AC188" s="54"/>
      <c r="AD188" s="53"/>
      <c r="AE188" s="28"/>
    </row>
    <row r="189" spans="1:31" ht="15" thickBot="1" x14ac:dyDescent="0.35">
      <c r="A189" s="44"/>
      <c r="B189" s="51"/>
      <c r="C189" s="2" t="s">
        <v>127</v>
      </c>
      <c r="D189" s="2" t="s">
        <v>72</v>
      </c>
      <c r="E189" s="24"/>
      <c r="F189" s="24"/>
      <c r="G189" s="24"/>
      <c r="H189" s="24"/>
      <c r="I189" s="58"/>
      <c r="J189" s="58"/>
      <c r="K189" s="58"/>
      <c r="L189" s="58"/>
      <c r="M189" s="224"/>
      <c r="N189" s="58" t="s">
        <v>166</v>
      </c>
      <c r="O189" s="25">
        <v>8204020</v>
      </c>
      <c r="P189" s="249">
        <v>500</v>
      </c>
      <c r="Q189" s="249"/>
      <c r="R189" s="52">
        <f t="shared" si="57"/>
        <v>510</v>
      </c>
      <c r="S189" s="52">
        <f t="shared" si="59"/>
        <v>0</v>
      </c>
      <c r="T189" s="52">
        <f t="shared" si="60"/>
        <v>520.20000000000005</v>
      </c>
      <c r="U189" s="52">
        <f t="shared" si="61"/>
        <v>0</v>
      </c>
      <c r="V189" s="52">
        <f t="shared" si="62"/>
        <v>530.60400000000004</v>
      </c>
      <c r="W189" s="52">
        <f t="shared" si="63"/>
        <v>0</v>
      </c>
      <c r="X189" s="53"/>
      <c r="Y189" s="54"/>
      <c r="Z189" s="53"/>
      <c r="AA189" s="54"/>
      <c r="AB189" s="53"/>
      <c r="AC189" s="54"/>
      <c r="AD189" s="53"/>
      <c r="AE189" s="53"/>
    </row>
    <row r="190" spans="1:31" ht="15" thickBot="1" x14ac:dyDescent="0.35">
      <c r="A190" s="44"/>
      <c r="B190" s="51"/>
      <c r="C190" s="2" t="s">
        <v>128</v>
      </c>
      <c r="D190" s="2" t="s">
        <v>73</v>
      </c>
      <c r="E190" s="24"/>
      <c r="F190" s="24"/>
      <c r="G190" s="24"/>
      <c r="H190" s="24"/>
      <c r="I190" s="58"/>
      <c r="J190" s="58"/>
      <c r="K190" s="58"/>
      <c r="L190" s="58"/>
      <c r="M190" s="224"/>
      <c r="N190" s="58" t="s">
        <v>166</v>
      </c>
      <c r="O190" s="25">
        <v>8204021</v>
      </c>
      <c r="P190" s="249">
        <v>7000</v>
      </c>
      <c r="Q190" s="249"/>
      <c r="R190" s="52">
        <f t="shared" si="57"/>
        <v>7140</v>
      </c>
      <c r="S190" s="52">
        <f t="shared" si="59"/>
        <v>0</v>
      </c>
      <c r="T190" s="52">
        <f t="shared" si="60"/>
        <v>7282.8</v>
      </c>
      <c r="U190" s="52">
        <f t="shared" si="61"/>
        <v>0</v>
      </c>
      <c r="V190" s="52">
        <f t="shared" si="62"/>
        <v>7428.4560000000001</v>
      </c>
      <c r="W190" s="52">
        <f t="shared" si="63"/>
        <v>0</v>
      </c>
      <c r="X190" s="53"/>
      <c r="Y190" s="54"/>
      <c r="Z190" s="53"/>
      <c r="AA190" s="54"/>
      <c r="AB190" s="53"/>
      <c r="AC190" s="54"/>
      <c r="AD190" s="53"/>
      <c r="AE190" s="53"/>
    </row>
    <row r="191" spans="1:31" ht="15" thickBot="1" x14ac:dyDescent="0.35">
      <c r="A191" s="44"/>
      <c r="B191" s="51"/>
      <c r="C191" s="2" t="s">
        <v>129</v>
      </c>
      <c r="D191" s="2" t="s">
        <v>79</v>
      </c>
      <c r="E191" s="24"/>
      <c r="F191" s="24"/>
      <c r="G191" s="24"/>
      <c r="H191" s="24"/>
      <c r="I191" s="58"/>
      <c r="J191" s="58"/>
      <c r="K191" s="58"/>
      <c r="L191" s="58"/>
      <c r="M191" s="224"/>
      <c r="N191" s="58" t="s">
        <v>166</v>
      </c>
      <c r="O191" s="25">
        <v>8204022</v>
      </c>
      <c r="P191" s="249"/>
      <c r="Q191" s="249">
        <v>1500</v>
      </c>
      <c r="R191" s="52">
        <f t="shared" si="57"/>
        <v>0</v>
      </c>
      <c r="S191" s="52">
        <f t="shared" si="59"/>
        <v>1530</v>
      </c>
      <c r="T191" s="52">
        <f t="shared" si="60"/>
        <v>0</v>
      </c>
      <c r="U191" s="52">
        <f t="shared" si="61"/>
        <v>1560.6000000000001</v>
      </c>
      <c r="V191" s="52">
        <f t="shared" si="62"/>
        <v>0</v>
      </c>
      <c r="W191" s="52">
        <f t="shared" si="63"/>
        <v>1591.8120000000001</v>
      </c>
      <c r="X191" s="53"/>
      <c r="Y191" s="54"/>
      <c r="Z191" s="53"/>
      <c r="AA191" s="54"/>
      <c r="AB191" s="53"/>
      <c r="AC191" s="54"/>
      <c r="AD191" s="53"/>
      <c r="AE191" s="53"/>
    </row>
    <row r="192" spans="1:31" ht="15" thickBot="1" x14ac:dyDescent="0.35">
      <c r="A192" s="44"/>
      <c r="B192" s="51"/>
      <c r="C192" s="2" t="s">
        <v>130</v>
      </c>
      <c r="D192" s="245" t="s">
        <v>635</v>
      </c>
      <c r="E192" s="246"/>
      <c r="F192" s="246"/>
      <c r="G192" s="246"/>
      <c r="H192" s="61"/>
      <c r="I192" s="85"/>
      <c r="J192" s="85"/>
      <c r="K192" s="85"/>
      <c r="L192" s="85"/>
      <c r="M192" s="224"/>
      <c r="N192" s="58"/>
      <c r="O192" s="25">
        <v>8204023</v>
      </c>
      <c r="P192" s="249">
        <v>500</v>
      </c>
      <c r="Q192" s="249"/>
      <c r="R192" s="52"/>
      <c r="S192" s="52"/>
      <c r="T192" s="52"/>
      <c r="U192" s="52"/>
      <c r="V192" s="52"/>
      <c r="W192" s="52"/>
      <c r="X192" s="53"/>
      <c r="Y192" s="54"/>
      <c r="Z192" s="53"/>
      <c r="AA192" s="54"/>
      <c r="AB192" s="53"/>
      <c r="AC192" s="54"/>
      <c r="AD192" s="53"/>
      <c r="AE192" s="53"/>
    </row>
    <row r="193" spans="1:31" s="41" customFormat="1" ht="15" thickBot="1" x14ac:dyDescent="0.35">
      <c r="A193" s="46" t="s">
        <v>26</v>
      </c>
      <c r="B193" s="10"/>
      <c r="C193" s="10"/>
      <c r="D193" s="313" t="s">
        <v>49</v>
      </c>
      <c r="E193" s="314"/>
      <c r="F193" s="314"/>
      <c r="G193" s="314"/>
      <c r="H193" s="315"/>
      <c r="I193" s="86"/>
      <c r="J193" s="86"/>
      <c r="K193" s="86"/>
      <c r="L193" s="86"/>
      <c r="M193" s="226"/>
      <c r="N193" s="70" t="s">
        <v>166</v>
      </c>
      <c r="O193" s="36">
        <v>8300000</v>
      </c>
      <c r="P193" s="247">
        <f>(P194+P199)</f>
        <v>0</v>
      </c>
      <c r="Q193" s="247">
        <f>(Q194+Q196+Q199)</f>
        <v>456985.9</v>
      </c>
      <c r="R193" s="48">
        <f t="shared" si="57"/>
        <v>0</v>
      </c>
      <c r="S193" s="48">
        <f t="shared" si="59"/>
        <v>466125.61800000002</v>
      </c>
      <c r="T193" s="48">
        <f t="shared" si="60"/>
        <v>0</v>
      </c>
      <c r="U193" s="48">
        <f t="shared" si="61"/>
        <v>475448.13036000001</v>
      </c>
      <c r="V193" s="48">
        <f t="shared" si="62"/>
        <v>0</v>
      </c>
      <c r="W193" s="48">
        <f t="shared" si="63"/>
        <v>484957.09296720003</v>
      </c>
      <c r="X193" s="48"/>
      <c r="Y193" s="48"/>
      <c r="Z193" s="48"/>
      <c r="AA193" s="48"/>
      <c r="AB193" s="48"/>
      <c r="AC193" s="48"/>
      <c r="AD193" s="48"/>
      <c r="AE193" s="48"/>
    </row>
    <row r="194" spans="1:31" s="21" customFormat="1" ht="15" thickBot="1" x14ac:dyDescent="0.35">
      <c r="A194" s="19"/>
      <c r="B194" s="6" t="s">
        <v>27</v>
      </c>
      <c r="C194" s="7"/>
      <c r="D194" s="298" t="s">
        <v>54</v>
      </c>
      <c r="E194" s="298"/>
      <c r="F194" s="298"/>
      <c r="G194" s="298"/>
      <c r="H194" s="298"/>
      <c r="I194" s="11"/>
      <c r="J194" s="11"/>
      <c r="K194" s="11"/>
      <c r="L194" s="11"/>
      <c r="M194" s="227"/>
      <c r="N194" s="71" t="s">
        <v>166</v>
      </c>
      <c r="O194" s="20">
        <v>8305000</v>
      </c>
      <c r="P194" s="248">
        <f>P195</f>
        <v>0</v>
      </c>
      <c r="Q194" s="248">
        <f>Q195</f>
        <v>433485.9</v>
      </c>
      <c r="R194" s="69">
        <f t="shared" si="57"/>
        <v>0</v>
      </c>
      <c r="S194" s="69">
        <f t="shared" si="59"/>
        <v>442155.61800000002</v>
      </c>
      <c r="T194" s="69">
        <f t="shared" si="60"/>
        <v>0</v>
      </c>
      <c r="U194" s="69">
        <f t="shared" si="61"/>
        <v>450998.73036000005</v>
      </c>
      <c r="V194" s="69">
        <f t="shared" si="62"/>
        <v>0</v>
      </c>
      <c r="W194" s="69">
        <f t="shared" si="63"/>
        <v>460018.70496720006</v>
      </c>
      <c r="X194" s="69"/>
      <c r="Y194" s="69"/>
      <c r="Z194" s="69"/>
      <c r="AA194" s="69"/>
      <c r="AB194" s="69"/>
      <c r="AC194" s="69"/>
      <c r="AD194" s="69"/>
      <c r="AE194" s="69"/>
    </row>
    <row r="195" spans="1:31" ht="15" thickBot="1" x14ac:dyDescent="0.35">
      <c r="A195" s="44"/>
      <c r="B195" s="51"/>
      <c r="C195" s="2" t="s">
        <v>134</v>
      </c>
      <c r="D195" s="2" t="s">
        <v>55</v>
      </c>
      <c r="E195" s="24"/>
      <c r="F195" s="24"/>
      <c r="G195" s="24"/>
      <c r="H195" s="24"/>
      <c r="I195" s="58"/>
      <c r="J195" s="58"/>
      <c r="K195" s="58"/>
      <c r="L195" s="58"/>
      <c r="M195" s="224"/>
      <c r="N195" s="58" t="s">
        <v>166</v>
      </c>
      <c r="O195" s="25">
        <v>8305024</v>
      </c>
      <c r="P195" s="249"/>
      <c r="Q195" s="249">
        <v>433485.9</v>
      </c>
      <c r="R195" s="28">
        <f t="shared" si="57"/>
        <v>0</v>
      </c>
      <c r="S195" s="62">
        <f t="shared" si="59"/>
        <v>442155.61800000002</v>
      </c>
      <c r="T195" s="28">
        <f t="shared" si="60"/>
        <v>0</v>
      </c>
      <c r="U195" s="62">
        <f t="shared" si="61"/>
        <v>450998.73036000005</v>
      </c>
      <c r="V195" s="28">
        <f t="shared" si="62"/>
        <v>0</v>
      </c>
      <c r="W195" s="62">
        <f t="shared" si="63"/>
        <v>460018.70496720006</v>
      </c>
      <c r="X195" s="28"/>
      <c r="Y195" s="72"/>
      <c r="Z195" s="28"/>
      <c r="AA195" s="72"/>
      <c r="AB195" s="28"/>
      <c r="AC195" s="72"/>
      <c r="AD195" s="28"/>
      <c r="AE195" s="28"/>
    </row>
    <row r="196" spans="1:31" s="21" customFormat="1" ht="15" thickBot="1" x14ac:dyDescent="0.35">
      <c r="A196" s="199"/>
      <c r="B196" s="6" t="s">
        <v>28</v>
      </c>
      <c r="C196" s="196"/>
      <c r="D196" s="298" t="s">
        <v>50</v>
      </c>
      <c r="E196" s="298"/>
      <c r="F196" s="298"/>
      <c r="G196" s="298"/>
      <c r="H196" s="298"/>
      <c r="I196" s="11"/>
      <c r="J196" s="11"/>
      <c r="K196" s="11"/>
      <c r="L196" s="11"/>
      <c r="M196" s="225"/>
      <c r="N196" s="11" t="s">
        <v>166</v>
      </c>
      <c r="O196" s="20">
        <v>8306000</v>
      </c>
      <c r="P196" s="250">
        <f>SUM(P197:P198)</f>
        <v>0</v>
      </c>
      <c r="Q196" s="250">
        <f>SUM(Q197:Q198)</f>
        <v>20000</v>
      </c>
      <c r="R196" s="69">
        <f t="shared" si="57"/>
        <v>0</v>
      </c>
      <c r="S196" s="69">
        <f t="shared" si="59"/>
        <v>20400</v>
      </c>
      <c r="T196" s="69">
        <f t="shared" si="60"/>
        <v>0</v>
      </c>
      <c r="U196" s="69">
        <f t="shared" si="61"/>
        <v>20808</v>
      </c>
      <c r="V196" s="69">
        <f t="shared" si="62"/>
        <v>0</v>
      </c>
      <c r="W196" s="69">
        <f t="shared" si="63"/>
        <v>21224.16</v>
      </c>
      <c r="X196" s="69"/>
      <c r="Y196" s="69"/>
      <c r="Z196" s="69"/>
      <c r="AA196" s="69"/>
      <c r="AB196" s="69"/>
      <c r="AC196" s="69"/>
      <c r="AD196" s="69"/>
      <c r="AE196" s="69"/>
    </row>
    <row r="197" spans="1:31" ht="15" thickBot="1" x14ac:dyDescent="0.35">
      <c r="A197" s="22"/>
      <c r="B197" s="23"/>
      <c r="C197" s="2" t="s">
        <v>131</v>
      </c>
      <c r="D197" s="2" t="s">
        <v>74</v>
      </c>
      <c r="E197" s="24"/>
      <c r="F197" s="24"/>
      <c r="G197" s="24"/>
      <c r="H197" s="24"/>
      <c r="I197" s="58"/>
      <c r="J197" s="58"/>
      <c r="K197" s="58"/>
      <c r="L197" s="58"/>
      <c r="M197" s="224"/>
      <c r="N197" s="58" t="s">
        <v>166</v>
      </c>
      <c r="O197" s="25">
        <v>8306025</v>
      </c>
      <c r="P197" s="249"/>
      <c r="Q197" s="249">
        <v>10000</v>
      </c>
      <c r="R197" s="28">
        <f t="shared" si="57"/>
        <v>0</v>
      </c>
      <c r="S197" s="62">
        <f t="shared" si="59"/>
        <v>10200</v>
      </c>
      <c r="T197" s="28">
        <f t="shared" si="60"/>
        <v>0</v>
      </c>
      <c r="U197" s="62">
        <f t="shared" si="61"/>
        <v>10404</v>
      </c>
      <c r="V197" s="28">
        <f t="shared" si="62"/>
        <v>0</v>
      </c>
      <c r="W197" s="62">
        <f t="shared" si="63"/>
        <v>10612.08</v>
      </c>
      <c r="X197" s="28"/>
      <c r="Y197" s="28"/>
      <c r="Z197" s="28"/>
      <c r="AA197" s="28"/>
      <c r="AB197" s="28"/>
      <c r="AC197" s="28"/>
      <c r="AD197" s="28"/>
      <c r="AE197" s="28"/>
    </row>
    <row r="198" spans="1:31" ht="15" thickBot="1" x14ac:dyDescent="0.35">
      <c r="A198" s="22"/>
      <c r="B198" s="23"/>
      <c r="C198" s="2" t="s">
        <v>132</v>
      </c>
      <c r="D198" s="2" t="s">
        <v>75</v>
      </c>
      <c r="E198" s="24"/>
      <c r="F198" s="24"/>
      <c r="G198" s="24"/>
      <c r="H198" s="24"/>
      <c r="I198" s="58"/>
      <c r="J198" s="58"/>
      <c r="K198" s="58"/>
      <c r="L198" s="58"/>
      <c r="M198" s="224"/>
      <c r="N198" s="58" t="s">
        <v>166</v>
      </c>
      <c r="O198" s="25">
        <v>8306026</v>
      </c>
      <c r="P198" s="249"/>
      <c r="Q198" s="249">
        <v>10000</v>
      </c>
      <c r="R198" s="28">
        <f t="shared" si="57"/>
        <v>0</v>
      </c>
      <c r="S198" s="62">
        <f t="shared" si="59"/>
        <v>10200</v>
      </c>
      <c r="T198" s="28">
        <f t="shared" si="60"/>
        <v>0</v>
      </c>
      <c r="U198" s="62">
        <f t="shared" si="61"/>
        <v>10404</v>
      </c>
      <c r="V198" s="28">
        <f t="shared" si="62"/>
        <v>0</v>
      </c>
      <c r="W198" s="62">
        <f t="shared" si="63"/>
        <v>10612.08</v>
      </c>
      <c r="X198" s="28"/>
      <c r="Y198" s="28"/>
      <c r="Z198" s="28"/>
      <c r="AA198" s="28"/>
      <c r="AB198" s="28"/>
      <c r="AC198" s="28"/>
      <c r="AD198" s="28"/>
      <c r="AE198" s="28"/>
    </row>
    <row r="199" spans="1:31" s="21" customFormat="1" ht="15" thickBot="1" x14ac:dyDescent="0.35">
      <c r="A199" s="67"/>
      <c r="B199" s="6" t="s">
        <v>106</v>
      </c>
      <c r="C199" s="11"/>
      <c r="D199" s="298" t="s">
        <v>76</v>
      </c>
      <c r="E199" s="298"/>
      <c r="F199" s="298"/>
      <c r="G199" s="298"/>
      <c r="H199" s="298"/>
      <c r="I199" s="11"/>
      <c r="J199" s="11"/>
      <c r="K199" s="11"/>
      <c r="L199" s="11"/>
      <c r="M199" s="225"/>
      <c r="N199" s="11" t="s">
        <v>166</v>
      </c>
      <c r="O199" s="20">
        <v>8307000</v>
      </c>
      <c r="P199" s="250">
        <f>SUM(P200:P201)</f>
        <v>0</v>
      </c>
      <c r="Q199" s="250">
        <f>SUM(Q200:Q202)</f>
        <v>3500</v>
      </c>
      <c r="R199" s="32">
        <f t="shared" si="57"/>
        <v>0</v>
      </c>
      <c r="S199" s="69">
        <f t="shared" si="59"/>
        <v>3570</v>
      </c>
      <c r="T199" s="32">
        <f t="shared" si="60"/>
        <v>0</v>
      </c>
      <c r="U199" s="69">
        <f t="shared" si="61"/>
        <v>3641.4</v>
      </c>
      <c r="V199" s="32">
        <f t="shared" si="62"/>
        <v>0</v>
      </c>
      <c r="W199" s="69">
        <f t="shared" si="63"/>
        <v>3714.2280000000001</v>
      </c>
      <c r="X199" s="32"/>
      <c r="Y199" s="32"/>
      <c r="Z199" s="32"/>
      <c r="AA199" s="32"/>
      <c r="AB199" s="32"/>
      <c r="AC199" s="32"/>
      <c r="AD199" s="32"/>
      <c r="AE199" s="32"/>
    </row>
    <row r="200" spans="1:31" ht="15" thickBot="1" x14ac:dyDescent="0.35">
      <c r="A200" s="22"/>
      <c r="B200" s="73"/>
      <c r="C200" s="2" t="s">
        <v>133</v>
      </c>
      <c r="D200" s="2" t="s">
        <v>78</v>
      </c>
      <c r="E200" s="24"/>
      <c r="F200" s="24"/>
      <c r="G200" s="24"/>
      <c r="H200" s="24"/>
      <c r="I200" s="58"/>
      <c r="J200" s="58"/>
      <c r="K200" s="58"/>
      <c r="L200" s="58"/>
      <c r="M200" s="224"/>
      <c r="N200" s="58" t="s">
        <v>166</v>
      </c>
      <c r="O200" s="25">
        <v>8307027</v>
      </c>
      <c r="P200" s="249"/>
      <c r="Q200" s="249"/>
      <c r="R200" s="28">
        <f t="shared" si="57"/>
        <v>0</v>
      </c>
      <c r="S200" s="28">
        <f t="shared" si="59"/>
        <v>0</v>
      </c>
      <c r="T200" s="28">
        <f t="shared" si="60"/>
        <v>0</v>
      </c>
      <c r="U200" s="28">
        <f t="shared" si="61"/>
        <v>0</v>
      </c>
      <c r="V200" s="28">
        <f t="shared" si="62"/>
        <v>0</v>
      </c>
      <c r="W200" s="28">
        <f t="shared" si="63"/>
        <v>0</v>
      </c>
      <c r="X200" s="28"/>
      <c r="Y200" s="28"/>
      <c r="Z200" s="28"/>
      <c r="AA200" s="28"/>
      <c r="AB200" s="28"/>
      <c r="AC200" s="28"/>
      <c r="AD200" s="28"/>
      <c r="AE200" s="28"/>
    </row>
    <row r="201" spans="1:31" ht="15" thickBot="1" x14ac:dyDescent="0.35">
      <c r="A201" s="22"/>
      <c r="B201" s="73"/>
      <c r="C201" s="2" t="s">
        <v>636</v>
      </c>
      <c r="D201" s="2" t="s">
        <v>77</v>
      </c>
      <c r="E201" s="24"/>
      <c r="F201" s="24"/>
      <c r="G201" s="24"/>
      <c r="H201" s="24"/>
      <c r="I201" s="58"/>
      <c r="J201" s="58"/>
      <c r="K201" s="58"/>
      <c r="L201" s="58"/>
      <c r="M201" s="224"/>
      <c r="N201" s="58" t="s">
        <v>166</v>
      </c>
      <c r="O201" s="25">
        <v>8307028</v>
      </c>
      <c r="P201" s="249"/>
      <c r="Q201" s="249">
        <v>3000</v>
      </c>
      <c r="R201" s="28">
        <f t="shared" si="57"/>
        <v>0</v>
      </c>
      <c r="S201" s="28">
        <f t="shared" si="59"/>
        <v>3060</v>
      </c>
      <c r="T201" s="28">
        <f t="shared" si="60"/>
        <v>0</v>
      </c>
      <c r="U201" s="28">
        <f t="shared" si="61"/>
        <v>3121.2000000000003</v>
      </c>
      <c r="V201" s="28">
        <f t="shared" si="62"/>
        <v>0</v>
      </c>
      <c r="W201" s="28">
        <f t="shared" si="63"/>
        <v>3183.6240000000003</v>
      </c>
      <c r="X201" s="28"/>
      <c r="Y201" s="28"/>
      <c r="Z201" s="28"/>
      <c r="AA201" s="28"/>
      <c r="AB201" s="28"/>
      <c r="AC201" s="28"/>
      <c r="AD201" s="28"/>
      <c r="AE201" s="28"/>
    </row>
    <row r="202" spans="1:31" ht="15" thickBot="1" x14ac:dyDescent="0.35">
      <c r="A202" s="74"/>
      <c r="B202" s="75"/>
      <c r="C202" s="2" t="s">
        <v>637</v>
      </c>
      <c r="D202" s="60" t="s">
        <v>638</v>
      </c>
      <c r="E202" s="76"/>
      <c r="F202" s="76"/>
      <c r="G202" s="76"/>
      <c r="H202" s="77"/>
      <c r="I202" s="77"/>
      <c r="J202" s="77"/>
      <c r="K202" s="77"/>
      <c r="L202" s="77"/>
      <c r="M202" s="228"/>
      <c r="N202" s="58" t="s">
        <v>166</v>
      </c>
      <c r="O202" s="25">
        <v>8307029</v>
      </c>
      <c r="P202" s="251"/>
      <c r="Q202" s="252">
        <v>500</v>
      </c>
      <c r="R202" s="78"/>
      <c r="S202" s="78"/>
      <c r="T202" s="78"/>
      <c r="U202" s="78"/>
      <c r="V202" s="78"/>
      <c r="W202" s="78"/>
      <c r="X202" s="78"/>
      <c r="Y202" s="78"/>
      <c r="Z202" s="78"/>
      <c r="AA202" s="78"/>
      <c r="AB202" s="78"/>
      <c r="AC202" s="78"/>
      <c r="AD202" s="78"/>
      <c r="AE202" s="78"/>
    </row>
    <row r="203" spans="1:31" s="203" customFormat="1" ht="15" thickTop="1" x14ac:dyDescent="0.3">
      <c r="A203" s="307" t="s">
        <v>398</v>
      </c>
      <c r="B203" s="307"/>
      <c r="C203" s="307"/>
      <c r="D203" s="307"/>
      <c r="E203" s="307"/>
      <c r="F203" s="307"/>
      <c r="G203" s="307"/>
      <c r="H203" s="307"/>
      <c r="I203" s="201"/>
      <c r="J203" s="201"/>
      <c r="K203" s="201"/>
      <c r="L203" s="201"/>
      <c r="M203" s="229"/>
      <c r="N203" s="201"/>
      <c r="O203" s="201"/>
      <c r="P203" s="202">
        <f>P3+P30+P54+P58+P71+P84+P98+P110+P126+P153+P158+P164+P172+P193</f>
        <v>2020052.8136070201</v>
      </c>
      <c r="Q203" s="202">
        <f>Q3+Q30+Q54+Q58+Q71+Q84+Q98+Q110+Q126+Q153+Q158+Q164+Q172+Q193</f>
        <v>1982011.0242613382</v>
      </c>
      <c r="R203" s="202">
        <f t="shared" ref="R203:W203" si="73">R3+R30+R54+R58+R71+R84+R98+R110+R126+R153+R158+R164+R172+R193</f>
        <v>1998803.4060022451</v>
      </c>
      <c r="S203" s="202">
        <f t="shared" si="73"/>
        <v>2005274.603946565</v>
      </c>
      <c r="T203" s="202">
        <f t="shared" si="73"/>
        <v>1989144.6801774395</v>
      </c>
      <c r="U203" s="202">
        <f t="shared" si="73"/>
        <v>1949182.3896254962</v>
      </c>
      <c r="V203" s="202">
        <f t="shared" si="73"/>
        <v>1973630.5270365686</v>
      </c>
      <c r="W203" s="202">
        <f t="shared" si="73"/>
        <v>1984490.1124180062</v>
      </c>
    </row>
    <row r="204" spans="1:31" s="205" customFormat="1" x14ac:dyDescent="0.3">
      <c r="A204" s="308" t="s">
        <v>399</v>
      </c>
      <c r="B204" s="308"/>
      <c r="C204" s="308"/>
      <c r="D204" s="308"/>
      <c r="E204" s="308"/>
      <c r="F204" s="308"/>
      <c r="G204" s="308"/>
      <c r="H204" s="308"/>
      <c r="I204" s="204"/>
      <c r="J204" s="204"/>
      <c r="K204" s="204"/>
      <c r="L204" s="204"/>
      <c r="M204" s="230"/>
      <c r="N204" s="204"/>
      <c r="O204" s="204"/>
      <c r="P204" s="206">
        <f>Q203-P203</f>
        <v>-38041.7893456819</v>
      </c>
      <c r="Q204" s="204"/>
      <c r="R204" s="206">
        <f>S203-R203</f>
        <v>6471.197944319807</v>
      </c>
      <c r="T204" s="206">
        <f>U203-T203</f>
        <v>-39962.290551943239</v>
      </c>
      <c r="V204" s="206">
        <f>W203-V203</f>
        <v>10859.585381437559</v>
      </c>
    </row>
  </sheetData>
  <mergeCells count="71">
    <mergeCell ref="A203:H203"/>
    <mergeCell ref="A204:H204"/>
    <mergeCell ref="D199:H199"/>
    <mergeCell ref="D131:H131"/>
    <mergeCell ref="D153:H153"/>
    <mergeCell ref="D154:H154"/>
    <mergeCell ref="D187:H187"/>
    <mergeCell ref="D168:H168"/>
    <mergeCell ref="D172:H172"/>
    <mergeCell ref="D173:H173"/>
    <mergeCell ref="D164:H164"/>
    <mergeCell ref="D165:H165"/>
    <mergeCell ref="D193:H193"/>
    <mergeCell ref="D194:H194"/>
    <mergeCell ref="D138:H138"/>
    <mergeCell ref="D142:H142"/>
    <mergeCell ref="D196:H196"/>
    <mergeCell ref="D98:H98"/>
    <mergeCell ref="D110:H110"/>
    <mergeCell ref="D127:H127"/>
    <mergeCell ref="D103:H103"/>
    <mergeCell ref="D121:H121"/>
    <mergeCell ref="D148:H148"/>
    <mergeCell ref="D151:H151"/>
    <mergeCell ref="D158:H158"/>
    <mergeCell ref="D159:H159"/>
    <mergeCell ref="D133:H133"/>
    <mergeCell ref="D136:H136"/>
    <mergeCell ref="D71:H71"/>
    <mergeCell ref="D30:H30"/>
    <mergeCell ref="D18:H18"/>
    <mergeCell ref="D22:H22"/>
    <mergeCell ref="D27:H27"/>
    <mergeCell ref="D54:H54"/>
    <mergeCell ref="D55:H55"/>
    <mergeCell ref="D58:H58"/>
    <mergeCell ref="D59:H59"/>
    <mergeCell ref="D31:H31"/>
    <mergeCell ref="D51:H51"/>
    <mergeCell ref="D67:H67"/>
    <mergeCell ref="M1:M2"/>
    <mergeCell ref="I1:L1"/>
    <mergeCell ref="E1:H1"/>
    <mergeCell ref="D14:H14"/>
    <mergeCell ref="D33:H33"/>
    <mergeCell ref="D72:H72"/>
    <mergeCell ref="D81:H81"/>
    <mergeCell ref="AB1:AC1"/>
    <mergeCell ref="AD1:AE1"/>
    <mergeCell ref="T1:U1"/>
    <mergeCell ref="V1:W1"/>
    <mergeCell ref="X1:Y1"/>
    <mergeCell ref="O1:O2"/>
    <mergeCell ref="Z1:AA1"/>
    <mergeCell ref="P1:Q1"/>
    <mergeCell ref="R1:S1"/>
    <mergeCell ref="D9:H9"/>
    <mergeCell ref="D3:H3"/>
    <mergeCell ref="D4:H4"/>
    <mergeCell ref="A1:D1"/>
    <mergeCell ref="N1:N2"/>
    <mergeCell ref="D94:H94"/>
    <mergeCell ref="D107:H107"/>
    <mergeCell ref="D161:H161"/>
    <mergeCell ref="D84:H84"/>
    <mergeCell ref="D85:H85"/>
    <mergeCell ref="D90:H90"/>
    <mergeCell ref="D99:H99"/>
    <mergeCell ref="D111:H111"/>
    <mergeCell ref="D126:H126"/>
    <mergeCell ref="D145:H145"/>
  </mergeCells>
  <phoneticPr fontId="22" type="noConversion"/>
  <printOptions gridLines="1"/>
  <pageMargins left="0.23622047244094491" right="0.23622047244094491" top="0.35433070866141736" bottom="0.35433070866141736" header="0.31496062992125984" footer="0.31496062992125984"/>
  <pageSetup paperSize="9" scale="2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6CCC7073443045A71BD47FE2E72CE4" ma:contentTypeVersion="5" ma:contentTypeDescription="Een nieuw document maken." ma:contentTypeScope="" ma:versionID="e46265e62ff86cdb3858eb9ac70f0167">
  <xsd:schema xmlns:xsd="http://www.w3.org/2001/XMLSchema" xmlns:xs="http://www.w3.org/2001/XMLSchema" xmlns:p="http://schemas.microsoft.com/office/2006/metadata/properties" xmlns:ns3="0f7c7675-914b-4998-b53a-a8dd04dfb560" xmlns:ns4="0d39f66b-3b5e-4fe0-8042-59adbb290cd2" targetNamespace="http://schemas.microsoft.com/office/2006/metadata/properties" ma:root="true" ma:fieldsID="417e2ce552ebbf0728623ff01d86d8ec" ns3:_="" ns4:_="">
    <xsd:import namespace="0f7c7675-914b-4998-b53a-a8dd04dfb560"/>
    <xsd:import namespace="0d39f66b-3b5e-4fe0-8042-59adbb290cd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7c7675-914b-4998-b53a-a8dd04dfb5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39f66b-3b5e-4fe0-8042-59adbb290cd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6C0BDF-008C-479D-AF01-8D532BD351C6}">
  <ds:schemaRefs>
    <ds:schemaRef ds:uri="http://schemas.microsoft.com/sharepoint/v3/contenttype/forms"/>
  </ds:schemaRefs>
</ds:datastoreItem>
</file>

<file path=customXml/itemProps2.xml><?xml version="1.0" encoding="utf-8"?>
<ds:datastoreItem xmlns:ds="http://schemas.openxmlformats.org/officeDocument/2006/customXml" ds:itemID="{14D5F83E-B0FA-4748-A2F3-52DF6BA3F80F}">
  <ds:schemaRefs>
    <ds:schemaRef ds:uri="0d39f66b-3b5e-4fe0-8042-59adbb290cd2"/>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0f7c7675-914b-4998-b53a-a8dd04dfb560"/>
    <ds:schemaRef ds:uri="http://purl.org/dc/dcmitype/"/>
    <ds:schemaRef ds:uri="http://purl.org/dc/terms/"/>
  </ds:schemaRefs>
</ds:datastoreItem>
</file>

<file path=customXml/itemProps3.xml><?xml version="1.0" encoding="utf-8"?>
<ds:datastoreItem xmlns:ds="http://schemas.openxmlformats.org/officeDocument/2006/customXml" ds:itemID="{1D0AD14F-0932-48E1-95E4-7B6404121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7c7675-914b-4998-b53a-a8dd04dfb560"/>
    <ds:schemaRef ds:uri="0d39f66b-3b5e-4fe0-8042-59adbb290c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Algemeen</vt:lpstr>
    </vt:vector>
  </TitlesOfParts>
  <Company>Bloso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sjabloon beleidsplan 2017-2020</dc:title>
  <dc:creator>Patty Braeckmans</dc:creator>
  <cp:lastModifiedBy>Wout Stevens</cp:lastModifiedBy>
  <cp:lastPrinted>2020-08-30T08:23:01Z</cp:lastPrinted>
  <dcterms:created xsi:type="dcterms:W3CDTF">2016-01-26T09:44:06Z</dcterms:created>
  <dcterms:modified xsi:type="dcterms:W3CDTF">2020-12-08T15:53:35Z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0x010100FC6CCC7073443045A71BD47FE2E72CE4</vt:lpwstr>
  </property>
</Properties>
</file>